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5" yWindow="540" windowWidth="12120" windowHeight="8580" tabRatio="579"/>
  </bookViews>
  <sheets>
    <sheet name="RGA Form" sheetId="8" r:id="rId1"/>
    <sheet name="Reason Codes" sheetId="9" state="hidden" r:id="rId2"/>
    <sheet name="Addresses" sheetId="10" state="hidden" r:id="rId3"/>
    <sheet name="Images" sheetId="11" state="hidden" r:id="rId4"/>
    <sheet name="Special Instructions" sheetId="12" r:id="rId5"/>
    <sheet name="SNH Cheat Sheet" sheetId="14" r:id="rId6"/>
  </sheets>
  <definedNames>
    <definedName name="_xlnm._FilterDatabase" localSheetId="0" hidden="1">'RGA Form'!$B$4:$G$4</definedName>
    <definedName name="Baldwin">'Reason Codes'!$A$2:$A$20</definedName>
    <definedName name="Brand">'RGA Form'!$C$68:$C$73</definedName>
    <definedName name="Brand_Image">IF('RGA Form'!$C$4="Baldwin",Images!$A$1,IF('RGA Form'!$C$4="Kwikset",Images!$A$4,IF('RGA Form'!$C$4="K2_Comm",Images!$A$7,IF('RGA Form'!$C$4="Weiser",Images!$A$10,IF('RGA Form'!$C$4="Pfister",Images!$A$13,IF('RGA Form'!$C$4="StanleyNational",Images!$A$16,""))))))</definedName>
    <definedName name="K2_Comm">'Reason Codes'!$C$2:$C$18</definedName>
    <definedName name="K2_Comm_Type">'Reason Codes'!$G$2:$G$4</definedName>
    <definedName name="Kwikset">'Reason Codes'!$B$2:$B$19</definedName>
    <definedName name="Kwikset_Type">'Reason Codes'!$F$2:$F$4</definedName>
    <definedName name="_xlnm.Print_Area" localSheetId="0">'RGA Form'!$A$1:$Q$65</definedName>
    <definedName name="StanleyNational">'Reason Codes'!$E$2:$E$19</definedName>
    <definedName name="Weiser">'Reason Codes'!$D$2:$D$18</definedName>
    <definedName name="Weiser_Type">'Reason Codes'!$H$2:$H$4</definedName>
  </definedNames>
  <calcPr calcId="125725"/>
</workbook>
</file>

<file path=xl/calcChain.xml><?xml version="1.0" encoding="utf-8"?>
<calcChain xmlns="http://schemas.openxmlformats.org/spreadsheetml/2006/main">
  <c r="O28" i="8"/>
  <c r="O29"/>
  <c r="O30"/>
  <c r="O31"/>
  <c r="O32"/>
  <c r="O33"/>
  <c r="O34"/>
  <c r="O35"/>
  <c r="O36"/>
  <c r="O37"/>
  <c r="O38"/>
  <c r="O39"/>
  <c r="O40"/>
  <c r="O41"/>
  <c r="O42"/>
  <c r="O43"/>
  <c r="O44"/>
  <c r="O45"/>
  <c r="I4"/>
  <c r="F4" l="1"/>
  <c r="I12"/>
  <c r="S50"/>
  <c r="C20"/>
  <c r="M23"/>
  <c r="O23" s="1"/>
  <c r="M24"/>
  <c r="O24" s="1"/>
  <c r="M25"/>
  <c r="O25" s="1"/>
  <c r="M26"/>
  <c r="O26" s="1"/>
  <c r="M27"/>
  <c r="O27" s="1"/>
  <c r="M28"/>
  <c r="M29"/>
  <c r="M30"/>
  <c r="M31"/>
  <c r="M32"/>
  <c r="M33"/>
  <c r="M34"/>
  <c r="M35"/>
  <c r="M36"/>
  <c r="M37"/>
  <c r="M38"/>
  <c r="M39"/>
  <c r="M40"/>
  <c r="M41"/>
  <c r="M42"/>
  <c r="M43"/>
  <c r="M44"/>
  <c r="G47"/>
  <c r="J47"/>
  <c r="M45"/>
  <c r="M22"/>
  <c r="O22" s="1"/>
  <c r="M21"/>
  <c r="O21" s="1"/>
  <c r="O47" l="1"/>
  <c r="P39"/>
  <c r="P23"/>
  <c r="P43"/>
  <c r="P35"/>
  <c r="P27"/>
  <c r="P42"/>
  <c r="P41"/>
  <c r="P38"/>
  <c r="P37"/>
  <c r="P31"/>
  <c r="P34"/>
  <c r="P33"/>
  <c r="P30"/>
  <c r="P29"/>
  <c r="P26"/>
  <c r="P25"/>
  <c r="P44"/>
  <c r="P40"/>
  <c r="P36"/>
  <c r="P32"/>
  <c r="P28"/>
  <c r="P24"/>
  <c r="P45"/>
  <c r="P22"/>
  <c r="M47"/>
  <c r="P21" l="1"/>
  <c r="P47" s="1"/>
  <c r="P50" s="1"/>
  <c r="B48" s="1"/>
</calcChain>
</file>

<file path=xl/sharedStrings.xml><?xml version="1.0" encoding="utf-8"?>
<sst xmlns="http://schemas.openxmlformats.org/spreadsheetml/2006/main" count="202" uniqueCount="148">
  <si>
    <t>ITEM</t>
  </si>
  <si>
    <t>DIF</t>
  </si>
  <si>
    <t>QTY</t>
  </si>
  <si>
    <t>DISC</t>
  </si>
  <si>
    <t>Defective</t>
  </si>
  <si>
    <t>Baldwin Hardware Corp.                 841 E. Wyomissing Blvd.                           Dock #3                                  Reading, PA 19611</t>
  </si>
  <si>
    <t>RESTOCK</t>
  </si>
  <si>
    <t>EXT. TOTAL</t>
  </si>
  <si>
    <t>Baldwin</t>
  </si>
  <si>
    <t>Brand</t>
  </si>
  <si>
    <t>Kwikset</t>
  </si>
  <si>
    <t>Weiser</t>
  </si>
  <si>
    <t>600 - Missing Parts</t>
  </si>
  <si>
    <t>610 - Product Damaged or Lost in Transit</t>
  </si>
  <si>
    <t>615 - Product Material Handling Defect</t>
  </si>
  <si>
    <t>620 - Finish Defect</t>
  </si>
  <si>
    <t>640 - Other Mechanical Defects</t>
  </si>
  <si>
    <t>641 - Cylinder Mech Defective</t>
  </si>
  <si>
    <t>642 - Latch / Deadbolt Mech. Defective</t>
  </si>
  <si>
    <t>645 - Thumbpiece Mech Defective</t>
  </si>
  <si>
    <t>701 - Management Approval</t>
  </si>
  <si>
    <t>702 - Sales Error</t>
  </si>
  <si>
    <t>707 - PSP</t>
  </si>
  <si>
    <t>710 - Customer Error</t>
  </si>
  <si>
    <t>731 - Wrong Item Shipped</t>
  </si>
  <si>
    <t>732 - Item Shipped to Wrong Accounts</t>
  </si>
  <si>
    <t>733 - Overage</t>
  </si>
  <si>
    <t>734 - Product Labeled Incorrectly</t>
  </si>
  <si>
    <t>TOTALS</t>
  </si>
  <si>
    <t>Date</t>
  </si>
  <si>
    <t>Salesperson</t>
  </si>
  <si>
    <t>RGA</t>
  </si>
  <si>
    <t>Bill To #</t>
  </si>
  <si>
    <t>Address</t>
  </si>
  <si>
    <t>City/State</t>
  </si>
  <si>
    <t>Name</t>
  </si>
  <si>
    <t>Ship To #</t>
  </si>
  <si>
    <t>Invoice# / PO#</t>
  </si>
  <si>
    <t>Policy</t>
  </si>
  <si>
    <t>Return Address (if applicable)</t>
  </si>
  <si>
    <t>Comments</t>
  </si>
  <si>
    <t>Return Goods Authorization Form (RGA)</t>
  </si>
  <si>
    <t>K2 Comm</t>
  </si>
  <si>
    <t>K2_Comm</t>
  </si>
  <si>
    <t>Shipping Instructions</t>
  </si>
  <si>
    <t>REASON</t>
  </si>
  <si>
    <t>Yes</t>
  </si>
  <si>
    <t>No</t>
  </si>
  <si>
    <t>Credit Issued may be different than amount shown based on pricing and actual product returned-&gt;</t>
  </si>
  <si>
    <t>LIST (each)</t>
  </si>
  <si>
    <t>NET (each)</t>
  </si>
  <si>
    <t>TOTAL (each)</t>
  </si>
  <si>
    <t>Kwikset Type</t>
  </si>
  <si>
    <t>K2 Comm Type</t>
  </si>
  <si>
    <t>Weiser Type</t>
  </si>
  <si>
    <t>1. Complete form</t>
  </si>
  <si>
    <t>2. Copy form</t>
  </si>
  <si>
    <t xml:space="preserve">   b. Sales Rep</t>
  </si>
  <si>
    <t xml:space="preserve">   a. Customer</t>
  </si>
  <si>
    <t xml:space="preserve">   c. Return shipment (if applicable)</t>
  </si>
  <si>
    <t>• We will issue a credit memo upon receipt of merchandise. Do not deduct from remittances until a credit memo is received.</t>
  </si>
  <si>
    <t>4. Return product (if applicable)</t>
  </si>
  <si>
    <t>705 - Display update</t>
  </si>
  <si>
    <t>750 - Duplicate shipment</t>
  </si>
  <si>
    <t>799 - Misc (notes req’d)</t>
  </si>
  <si>
    <t>$1,000 - $10,000: Regional Sales Manager</t>
  </si>
  <si>
    <t>$10,000 - $50,000: Commercial Finance Manager</t>
  </si>
  <si>
    <t>Over $100,000: Group CFO</t>
  </si>
  <si>
    <t>Up to $1,000: Sales Representative;</t>
  </si>
  <si>
    <t>$50,000 - $100,000: Business Unit CFO</t>
  </si>
  <si>
    <t>Item / Model # RETURNED</t>
  </si>
  <si>
    <t>Page</t>
  </si>
  <si>
    <t>of</t>
  </si>
  <si>
    <t>`</t>
  </si>
  <si>
    <t>122 - Defective (102)</t>
  </si>
  <si>
    <t>123 - DIF - Destroy in Field (102)</t>
  </si>
  <si>
    <t>191 - Customer Error (109)</t>
  </si>
  <si>
    <t>192 - Shipping Error (109)</t>
  </si>
  <si>
    <t>193 - Duplicate Order (109)</t>
  </si>
  <si>
    <t>194 - Manufacturing Error (109)</t>
  </si>
  <si>
    <t>195 - Sales Error (109)</t>
  </si>
  <si>
    <t>196 - Order Entry Error (109)</t>
  </si>
  <si>
    <t>197 - Overstock Return (109)</t>
  </si>
  <si>
    <t>123 - Defective (102)</t>
  </si>
  <si>
    <t>124 - Defective (102)</t>
  </si>
  <si>
    <t>124 - DIF - Destroy in Field (102)</t>
  </si>
  <si>
    <t>125 - DIF - Destroy in Field (102)</t>
  </si>
  <si>
    <t>192 - Customer Error (109)</t>
  </si>
  <si>
    <t>193 - Customer Error (109)</t>
  </si>
  <si>
    <t>193 - Shipping Error (109)</t>
  </si>
  <si>
    <t>194 - Shipping Error (109)</t>
  </si>
  <si>
    <t>194 - Duplicate Order (109)</t>
  </si>
  <si>
    <t>195 - Duplicate Order (109)</t>
  </si>
  <si>
    <t>195 - Manufacturing Error (109)</t>
  </si>
  <si>
    <t>196 - Manufacturing Error (109)</t>
  </si>
  <si>
    <t>196 - Sales Error (109)</t>
  </si>
  <si>
    <t>197 - Sales Error (109)</t>
  </si>
  <si>
    <t>197 - Order Entry Error (109)</t>
  </si>
  <si>
    <t>198 - Order Entry Error (109)</t>
  </si>
  <si>
    <t>198 - Overstock Return (109)</t>
  </si>
  <si>
    <t>199 - Overstock Return (109)</t>
  </si>
  <si>
    <t>INSTRUCTIONS</t>
  </si>
  <si>
    <t>Delegation of Authority &amp; Policy</t>
  </si>
  <si>
    <t>• Returns not due to manufacturer error are to be returned at customer's expense.</t>
  </si>
  <si>
    <t>• No products will be accepted or receive credit without approval.</t>
  </si>
  <si>
    <t>K2 Commercial Hardware                            Dock Door T-79                                     4041 Pleasant Road                                      Fort Mill, SC 29708                                 UPS Acct 54X1V5</t>
  </si>
  <si>
    <t>Pfister</t>
  </si>
  <si>
    <t>Freight/Handling -&gt;</t>
  </si>
  <si>
    <t>Stanley National Type</t>
  </si>
  <si>
    <t>Type</t>
  </si>
  <si>
    <t>StanleyNational</t>
  </si>
  <si>
    <r>
      <t xml:space="preserve">3. Email form: </t>
    </r>
    <r>
      <rPr>
        <b/>
        <sz val="10"/>
        <rFont val="Calibri"/>
        <family val="2"/>
        <scheme val="minor"/>
      </rPr>
      <t>K/W/K2</t>
    </r>
    <r>
      <rPr>
        <sz val="10"/>
        <rFont val="Calibri"/>
        <family val="2"/>
        <scheme val="minor"/>
      </rPr>
      <t xml:space="preserve">: rgalocks-operations@bdhhi.com; </t>
    </r>
    <r>
      <rPr>
        <b/>
        <sz val="10"/>
        <rFont val="Calibri"/>
        <family val="2"/>
        <scheme val="minor"/>
      </rPr>
      <t>Baldwin</t>
    </r>
    <r>
      <rPr>
        <sz val="10"/>
        <rFont val="Calibri"/>
        <family val="2"/>
        <scheme val="minor"/>
      </rPr>
      <t xml:space="preserve">: BHCustomer.Service@bdhhi.com;                                      </t>
    </r>
    <r>
      <rPr>
        <b/>
        <sz val="10"/>
        <rFont val="Calibri"/>
        <family val="2"/>
        <scheme val="minor"/>
      </rPr>
      <t>SNH</t>
    </r>
    <r>
      <rPr>
        <sz val="10"/>
        <rFont val="Calibri"/>
        <family val="2"/>
        <scheme val="minor"/>
      </rPr>
      <t>: malissa.hunsinger@sbdinc.com</t>
    </r>
  </si>
  <si>
    <t>Issue</t>
  </si>
  <si>
    <t>Limit</t>
  </si>
  <si>
    <t>Procedure</t>
  </si>
  <si>
    <t>Product Damaged in Transit</t>
  </si>
  <si>
    <t>None</t>
  </si>
  <si>
    <t>DIF via Psion</t>
  </si>
  <si>
    <t>Warehouse Shipping Error (Customer Accepts)</t>
  </si>
  <si>
    <t>Create “Charge Only” order</t>
  </si>
  <si>
    <t>Warehouse Shipping Error (Customer Rejects)</t>
  </si>
  <si>
    <t>&gt;$250</t>
  </si>
  <si>
    <t>&lt;$250</t>
  </si>
  <si>
    <t>Manufacturing / Packaging Defect</t>
  </si>
  <si>
    <t>Order Cancelled in Transit</t>
  </si>
  <si>
    <t>Customer Service</t>
  </si>
  <si>
    <t>Call Customer Service</t>
  </si>
  <si>
    <t>TAM completes RGA Form and Returns to ML</t>
  </si>
  <si>
    <t>TAM verifies damage; DIF via Psion</t>
  </si>
  <si>
    <t>TAM verifies damage; Completes RGA Form and Returns to ML</t>
  </si>
  <si>
    <t>TAM completes RGA Form and Returns to ML; Customer pays freight</t>
  </si>
  <si>
    <t>Summary</t>
  </si>
  <si>
    <t>Charge Customer</t>
  </si>
  <si>
    <t>RGA Form</t>
  </si>
  <si>
    <t>RGA = Returned Goods Authorization</t>
  </si>
  <si>
    <t>DIF = Destroy in Field</t>
  </si>
  <si>
    <t>ML = Mira Loma</t>
  </si>
  <si>
    <t>Customer Order Entry Error</t>
  </si>
  <si>
    <t>Customer Service Order Entry Error</t>
  </si>
  <si>
    <t>Kwikset Corporation                          11280 Riverside Drive                   Dock  Doors 76/78                            Mira Loma, CA 91752                                 UPS  Acct 8W07X8</t>
  </si>
  <si>
    <t>Weiser Lock Corporation                     11280 Riverside Drive                   Dock  Doors 76/78                            Mira Loma, CA 91752                                           UPS  Acct 8W07X8</t>
  </si>
  <si>
    <t>Pfister Corporation               11280 Riverside Drive                   Dock  Doors 76/78                            Mira Loma, CA 91752                                       UPS  Acct 8W07X8</t>
  </si>
  <si>
    <t>Stanley Black &amp; Decker         11280 Riverside Drive                   Dock  Doors 76/78                            Mira Loma, CA 91752                                  UPS  Acct 8W07X8</t>
  </si>
  <si>
    <t>BOB SIMPSON</t>
  </si>
  <si>
    <t>EDELMAN PLUMBING</t>
  </si>
  <si>
    <t>26201 RICHMOND RD</t>
  </si>
  <si>
    <t>BEDFORD HEIGHTS</t>
  </si>
  <si>
    <t>CB000767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</si>
</sst>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0.000"/>
    <numFmt numFmtId="165" formatCode="&quot;$&quot;#,##0.00"/>
  </numFmts>
  <fonts count="1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4" tint="0.79995117038483843"/>
      </left>
      <right/>
      <top style="thin">
        <color theme="4" tint="0.79995117038483843"/>
      </top>
      <bottom/>
      <diagonal/>
    </border>
    <border>
      <left/>
      <right/>
      <top style="thin">
        <color theme="4" tint="0.79995117038483843"/>
      </top>
      <bottom/>
      <diagonal/>
    </border>
    <border>
      <left/>
      <right style="thin">
        <color theme="4" tint="0.79995117038483843"/>
      </right>
      <top style="thin">
        <color theme="4" tint="0.79995117038483843"/>
      </top>
      <bottom/>
      <diagonal/>
    </border>
    <border>
      <left style="thin">
        <color theme="4" tint="0.79995117038483843"/>
      </left>
      <right/>
      <top/>
      <bottom/>
      <diagonal/>
    </border>
    <border>
      <left/>
      <right style="thin">
        <color theme="4" tint="0.79995117038483843"/>
      </right>
      <top/>
      <bottom/>
      <diagonal/>
    </border>
    <border>
      <left style="thin">
        <color theme="4" tint="0.79995117038483843"/>
      </left>
      <right/>
      <top/>
      <bottom style="thin">
        <color theme="4" tint="0.79995117038483843"/>
      </bottom>
      <diagonal/>
    </border>
    <border>
      <left/>
      <right/>
      <top/>
      <bottom style="thin">
        <color theme="4" tint="0.79995117038483843"/>
      </bottom>
      <diagonal/>
    </border>
    <border>
      <left/>
      <right style="thin">
        <color theme="4" tint="0.79995117038483843"/>
      </right>
      <top/>
      <bottom style="thin">
        <color theme="4" tint="0.7999511703848384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 applyProtection="1"/>
    <xf numFmtId="164" fontId="3" fillId="2" borderId="2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right"/>
    </xf>
    <xf numFmtId="0" fontId="3" fillId="3" borderId="2" xfId="0" applyFont="1" applyFill="1" applyBorder="1" applyAlignment="1" applyProtection="1">
      <alignment horizontal="center"/>
    </xf>
    <xf numFmtId="0" fontId="3" fillId="0" borderId="0" xfId="0" applyFont="1"/>
    <xf numFmtId="0" fontId="3" fillId="2" borderId="0" xfId="0" applyFont="1" applyFill="1" applyAlignment="1" applyProtection="1">
      <alignment horizontal="right"/>
    </xf>
    <xf numFmtId="165" fontId="3" fillId="0" borderId="6" xfId="1" applyNumberFormat="1" applyFont="1" applyFill="1" applyBorder="1" applyAlignment="1" applyProtection="1">
      <alignment horizontal="right"/>
    </xf>
    <xf numFmtId="0" fontId="3" fillId="0" borderId="3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 shrinkToFit="1"/>
    </xf>
    <xf numFmtId="0" fontId="3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vertical="center"/>
    </xf>
    <xf numFmtId="49" fontId="3" fillId="5" borderId="4" xfId="0" applyNumberFormat="1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165" fontId="3" fillId="2" borderId="1" xfId="1" applyNumberFormat="1" applyFont="1" applyFill="1" applyBorder="1" applyAlignment="1" applyProtection="1">
      <alignment horizontal="center"/>
      <protection locked="0"/>
    </xf>
    <xf numFmtId="165" fontId="3" fillId="4" borderId="2" xfId="1" applyNumberFormat="1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9" fontId="3" fillId="0" borderId="1" xfId="2" applyFont="1" applyBorder="1" applyAlignment="1" applyProtection="1">
      <alignment horizontal="center"/>
      <protection locked="0"/>
    </xf>
    <xf numFmtId="0" fontId="3" fillId="0" borderId="0" xfId="0" applyFont="1" applyAlignment="1" applyProtection="1"/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right"/>
    </xf>
    <xf numFmtId="0" fontId="5" fillId="0" borderId="0" xfId="0" applyFont="1" applyFill="1" applyAlignment="1" applyProtection="1">
      <alignment horizontal="right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/>
    </xf>
    <xf numFmtId="0" fontId="5" fillId="0" borderId="0" xfId="0" applyFont="1" applyFill="1" applyAlignment="1" applyProtection="1"/>
    <xf numFmtId="49" fontId="3" fillId="2" borderId="0" xfId="0" applyNumberFormat="1" applyFont="1" applyFill="1" applyBorder="1" applyAlignment="1" applyProtection="1"/>
    <xf numFmtId="49" fontId="3" fillId="2" borderId="0" xfId="0" applyNumberFormat="1" applyFont="1" applyFill="1" applyBorder="1" applyAlignment="1" applyProtection="1">
      <alignment horizontal="center"/>
    </xf>
    <xf numFmtId="0" fontId="5" fillId="0" borderId="0" xfId="0" applyFont="1" applyProtection="1"/>
    <xf numFmtId="165" fontId="3" fillId="3" borderId="2" xfId="0" applyNumberFormat="1" applyFont="1" applyFill="1" applyBorder="1" applyAlignment="1" applyProtection="1">
      <alignment horizontal="center"/>
    </xf>
    <xf numFmtId="165" fontId="3" fillId="3" borderId="2" xfId="2" applyNumberFormat="1" applyFont="1" applyFill="1" applyBorder="1" applyAlignment="1" applyProtection="1">
      <alignment horizontal="center"/>
    </xf>
    <xf numFmtId="165" fontId="3" fillId="0" borderId="3" xfId="1" applyNumberFormat="1" applyFont="1" applyFill="1" applyBorder="1" applyAlignment="1" applyProtection="1">
      <alignment horizontal="right"/>
    </xf>
    <xf numFmtId="164" fontId="3" fillId="0" borderId="3" xfId="0" applyNumberFormat="1" applyFont="1" applyFill="1" applyBorder="1" applyAlignment="1" applyProtection="1">
      <alignment horizontal="center"/>
    </xf>
    <xf numFmtId="165" fontId="3" fillId="0" borderId="3" xfId="0" applyNumberFormat="1" applyFont="1" applyFill="1" applyBorder="1" applyAlignment="1" applyProtection="1">
      <alignment horizontal="center"/>
    </xf>
    <xf numFmtId="9" fontId="3" fillId="0" borderId="3" xfId="2" applyFont="1" applyFill="1" applyBorder="1" applyAlignment="1" applyProtection="1">
      <alignment horizontal="center"/>
    </xf>
    <xf numFmtId="165" fontId="3" fillId="0" borderId="3" xfId="2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top"/>
    </xf>
    <xf numFmtId="0" fontId="5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vertical="center"/>
    </xf>
    <xf numFmtId="0" fontId="3" fillId="4" borderId="0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horizontal="left" vertical="center"/>
    </xf>
    <xf numFmtId="0" fontId="3" fillId="4" borderId="20" xfId="0" applyFont="1" applyFill="1" applyBorder="1" applyAlignment="1" applyProtection="1">
      <alignment horizontal="left" vertical="center"/>
    </xf>
    <xf numFmtId="0" fontId="3" fillId="4" borderId="9" xfId="0" applyFont="1" applyFill="1" applyBorder="1" applyAlignment="1" applyProtection="1">
      <alignment horizontal="left" vertical="center"/>
    </xf>
    <xf numFmtId="0" fontId="3" fillId="4" borderId="2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vertical="center"/>
    </xf>
    <xf numFmtId="0" fontId="3" fillId="4" borderId="4" xfId="0" applyFont="1" applyFill="1" applyBorder="1" applyAlignment="1" applyProtection="1">
      <alignment vertical="center"/>
    </xf>
    <xf numFmtId="0" fontId="3" fillId="4" borderId="21" xfId="0" applyFont="1" applyFill="1" applyBorder="1" applyAlignment="1" applyProtection="1">
      <alignment vertical="center"/>
    </xf>
    <xf numFmtId="0" fontId="3" fillId="4" borderId="18" xfId="0" applyFont="1" applyFill="1" applyBorder="1" applyAlignment="1" applyProtection="1">
      <alignment vertical="center"/>
    </xf>
    <xf numFmtId="0" fontId="3" fillId="4" borderId="3" xfId="0" applyFont="1" applyFill="1" applyBorder="1" applyAlignment="1" applyProtection="1">
      <alignment vertical="center"/>
    </xf>
    <xf numFmtId="0" fontId="3" fillId="4" borderId="19" xfId="0" applyFont="1" applyFill="1" applyBorder="1" applyAlignment="1" applyProtection="1">
      <alignment vertical="center"/>
    </xf>
    <xf numFmtId="0" fontId="12" fillId="4" borderId="18" xfId="0" applyFont="1" applyFill="1" applyBorder="1" applyAlignment="1" applyProtection="1">
      <alignment vertical="center"/>
    </xf>
    <xf numFmtId="0" fontId="12" fillId="4" borderId="20" xfId="0" applyFont="1" applyFill="1" applyBorder="1" applyAlignment="1" applyProtection="1">
      <alignment vertical="center"/>
    </xf>
    <xf numFmtId="0" fontId="3" fillId="4" borderId="8" xfId="0" applyFont="1" applyFill="1" applyBorder="1" applyProtection="1"/>
    <xf numFmtId="0" fontId="5" fillId="4" borderId="1" xfId="0" applyFont="1" applyFill="1" applyBorder="1" applyAlignment="1" applyProtection="1">
      <alignment horizontal="center"/>
    </xf>
    <xf numFmtId="0" fontId="5" fillId="4" borderId="5" xfId="0" applyFont="1" applyFill="1" applyBorder="1" applyAlignment="1" applyProtection="1">
      <alignment horizontal="center" wrapText="1"/>
    </xf>
    <xf numFmtId="0" fontId="3" fillId="0" borderId="8" xfId="0" applyFont="1" applyFill="1" applyBorder="1" applyAlignment="1" applyProtection="1">
      <alignment horizontal="center"/>
      <protection locked="0"/>
    </xf>
    <xf numFmtId="0" fontId="1" fillId="0" borderId="0" xfId="0" applyFont="1"/>
    <xf numFmtId="14" fontId="3" fillId="5" borderId="4" xfId="0" applyNumberFormat="1" applyFont="1" applyFill="1" applyBorder="1" applyAlignment="1" applyProtection="1">
      <alignment horizontal="center"/>
      <protection locked="0"/>
    </xf>
    <xf numFmtId="0" fontId="5" fillId="5" borderId="4" xfId="0" applyFont="1" applyFill="1" applyBorder="1" applyAlignment="1" applyProtection="1">
      <alignment horizontal="center"/>
      <protection locked="0"/>
    </xf>
    <xf numFmtId="0" fontId="5" fillId="4" borderId="5" xfId="0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/>
    </xf>
    <xf numFmtId="165" fontId="5" fillId="4" borderId="6" xfId="0" applyNumberFormat="1" applyFont="1" applyFill="1" applyBorder="1" applyAlignment="1" applyProtection="1">
      <alignment horizontal="center" vertical="center"/>
    </xf>
    <xf numFmtId="165" fontId="5" fillId="4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/>
    </xf>
    <xf numFmtId="165" fontId="3" fillId="0" borderId="0" xfId="1" applyNumberFormat="1" applyFont="1" applyFill="1" applyBorder="1" applyAlignment="1" applyProtection="1">
      <alignment horizontal="right" vertical="center"/>
    </xf>
    <xf numFmtId="165" fontId="3" fillId="0" borderId="6" xfId="1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165" fontId="5" fillId="4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6" fillId="0" borderId="0" xfId="0" applyFont="1" applyAlignment="1">
      <alignment horizontal="left"/>
    </xf>
    <xf numFmtId="0" fontId="13" fillId="0" borderId="0" xfId="0" applyFont="1"/>
    <xf numFmtId="0" fontId="16" fillId="0" borderId="0" xfId="0" applyFont="1"/>
    <xf numFmtId="0" fontId="13" fillId="0" borderId="0" xfId="0" applyFont="1" applyAlignment="1">
      <alignment vertical="center"/>
    </xf>
    <xf numFmtId="0" fontId="16" fillId="0" borderId="22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3" xfId="0" applyFont="1" applyBorder="1" applyAlignment="1">
      <alignment vertical="center"/>
    </xf>
    <xf numFmtId="0" fontId="13" fillId="0" borderId="24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26" xfId="0" applyFont="1" applyBorder="1" applyAlignment="1">
      <alignment vertical="center"/>
    </xf>
    <xf numFmtId="0" fontId="13" fillId="0" borderId="27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29" xfId="0" applyFont="1" applyBorder="1" applyAlignment="1">
      <alignment vertical="center"/>
    </xf>
    <xf numFmtId="0" fontId="13" fillId="0" borderId="30" xfId="0" applyFont="1" applyBorder="1" applyAlignment="1">
      <alignment horizontal="left" vertical="center"/>
    </xf>
    <xf numFmtId="0" fontId="16" fillId="0" borderId="22" xfId="0" applyFont="1" applyBorder="1" applyAlignment="1">
      <alignment vertical="center"/>
    </xf>
    <xf numFmtId="165" fontId="5" fillId="5" borderId="7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3" fillId="4" borderId="9" xfId="0" applyFont="1" applyFill="1" applyBorder="1" applyAlignment="1" applyProtection="1">
      <alignment horizontal="left" vertical="center" wrapText="1"/>
    </xf>
    <xf numFmtId="0" fontId="5" fillId="4" borderId="18" xfId="0" applyFont="1" applyFill="1" applyBorder="1" applyAlignment="1" applyProtection="1">
      <alignment horizontal="left" vertical="center"/>
    </xf>
    <xf numFmtId="0" fontId="5" fillId="4" borderId="3" xfId="0" applyFont="1" applyFill="1" applyBorder="1" applyAlignment="1" applyProtection="1">
      <alignment horizontal="left" vertical="center"/>
    </xf>
    <xf numFmtId="0" fontId="5" fillId="4" borderId="19" xfId="0" applyFont="1" applyFill="1" applyBorder="1" applyAlignment="1" applyProtection="1">
      <alignment horizontal="left" vertical="center"/>
    </xf>
    <xf numFmtId="0" fontId="5" fillId="4" borderId="5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12" fillId="4" borderId="20" xfId="0" applyFont="1" applyFill="1" applyBorder="1" applyAlignment="1" applyProtection="1">
      <alignment horizontal="left" vertical="top" wrapText="1"/>
    </xf>
    <xf numFmtId="0" fontId="12" fillId="4" borderId="0" xfId="0" applyFont="1" applyFill="1" applyBorder="1" applyAlignment="1" applyProtection="1">
      <alignment horizontal="left" vertical="top" wrapText="1"/>
    </xf>
    <xf numFmtId="0" fontId="12" fillId="4" borderId="9" xfId="0" applyFont="1" applyFill="1" applyBorder="1" applyAlignment="1" applyProtection="1">
      <alignment horizontal="left" vertical="top" wrapText="1"/>
    </xf>
    <xf numFmtId="0" fontId="12" fillId="4" borderId="8" xfId="0" applyFont="1" applyFill="1" applyBorder="1" applyAlignment="1" applyProtection="1">
      <alignment horizontal="left" vertical="top" wrapText="1"/>
    </xf>
    <xf numFmtId="0" fontId="12" fillId="4" borderId="4" xfId="0" applyFont="1" applyFill="1" applyBorder="1" applyAlignment="1" applyProtection="1">
      <alignment horizontal="left" vertical="top" wrapText="1"/>
    </xf>
    <xf numFmtId="0" fontId="12" fillId="4" borderId="21" xfId="0" applyFont="1" applyFill="1" applyBorder="1" applyAlignment="1" applyProtection="1">
      <alignment horizontal="left" vertical="top" wrapText="1"/>
    </xf>
    <xf numFmtId="0" fontId="3" fillId="4" borderId="18" xfId="0" applyFont="1" applyFill="1" applyBorder="1" applyAlignment="1" applyProtection="1">
      <alignment horizontal="left" vertical="center"/>
    </xf>
    <xf numFmtId="0" fontId="3" fillId="4" borderId="3" xfId="0" applyFont="1" applyFill="1" applyBorder="1" applyAlignment="1" applyProtection="1">
      <alignment horizontal="left" vertical="center"/>
    </xf>
    <xf numFmtId="0" fontId="3" fillId="4" borderId="19" xfId="0" applyFont="1" applyFill="1" applyBorder="1" applyAlignment="1" applyProtection="1">
      <alignment horizontal="left" vertical="center"/>
    </xf>
    <xf numFmtId="0" fontId="13" fillId="0" borderId="18" xfId="0" applyFont="1" applyBorder="1" applyAlignment="1" applyProtection="1">
      <alignment horizontal="left" vertical="top"/>
      <protection locked="0"/>
    </xf>
    <xf numFmtId="0" fontId="13" fillId="0" borderId="3" xfId="0" applyFont="1" applyBorder="1" applyAlignment="1" applyProtection="1">
      <alignment horizontal="left" vertical="top"/>
      <protection locked="0"/>
    </xf>
    <xf numFmtId="0" fontId="13" fillId="0" borderId="19" xfId="0" applyFont="1" applyBorder="1" applyAlignment="1" applyProtection="1">
      <alignment horizontal="left" vertical="top"/>
      <protection locked="0"/>
    </xf>
    <xf numFmtId="0" fontId="13" fillId="0" borderId="20" xfId="0" applyFont="1" applyBorder="1" applyAlignment="1" applyProtection="1">
      <alignment horizontal="left" vertical="top"/>
      <protection locked="0"/>
    </xf>
    <xf numFmtId="0" fontId="13" fillId="0" borderId="0" xfId="0" applyFont="1" applyBorder="1" applyAlignment="1" applyProtection="1">
      <alignment horizontal="left" vertical="top"/>
      <protection locked="0"/>
    </xf>
    <xf numFmtId="0" fontId="13" fillId="0" borderId="9" xfId="0" applyFont="1" applyBorder="1" applyAlignment="1" applyProtection="1">
      <alignment horizontal="left" vertical="top"/>
      <protection locked="0"/>
    </xf>
    <xf numFmtId="0" fontId="13" fillId="0" borderId="8" xfId="0" applyFont="1" applyBorder="1" applyAlignment="1" applyProtection="1">
      <alignment horizontal="left" vertical="top"/>
      <protection locked="0"/>
    </xf>
    <xf numFmtId="0" fontId="13" fillId="0" borderId="4" xfId="0" applyFont="1" applyBorder="1" applyAlignment="1" applyProtection="1">
      <alignment horizontal="left" vertical="top"/>
      <protection locked="0"/>
    </xf>
    <xf numFmtId="0" fontId="13" fillId="0" borderId="21" xfId="0" applyFont="1" applyBorder="1" applyAlignment="1" applyProtection="1">
      <alignment horizontal="left" vertical="top"/>
      <protection locked="0"/>
    </xf>
    <xf numFmtId="49" fontId="3" fillId="0" borderId="5" xfId="0" applyNumberFormat="1" applyFont="1" applyBorder="1" applyAlignment="1" applyProtection="1">
      <alignment horizontal="center"/>
      <protection locked="0"/>
    </xf>
    <xf numFmtId="49" fontId="3" fillId="0" borderId="6" xfId="0" applyNumberFormat="1" applyFont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 shrinkToFit="1"/>
      <protection locked="0"/>
    </xf>
    <xf numFmtId="0" fontId="6" fillId="0" borderId="7" xfId="0" applyFont="1" applyFill="1" applyBorder="1" applyAlignment="1" applyProtection="1">
      <alignment horizontal="center" shrinkToFit="1"/>
      <protection locked="0"/>
    </xf>
    <xf numFmtId="0" fontId="11" fillId="0" borderId="0" xfId="0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right" vertical="center" wrapText="1" shrinkToFit="1"/>
    </xf>
    <xf numFmtId="0" fontId="14" fillId="0" borderId="19" xfId="0" applyFont="1" applyFill="1" applyBorder="1" applyAlignment="1" applyProtection="1">
      <alignment horizontal="right" vertical="center" wrapText="1" shrinkToFit="1"/>
    </xf>
    <xf numFmtId="49" fontId="8" fillId="0" borderId="5" xfId="0" applyNumberFormat="1" applyFont="1" applyBorder="1" applyAlignment="1" applyProtection="1">
      <alignment horizontal="center"/>
      <protection locked="0"/>
    </xf>
    <xf numFmtId="49" fontId="8" fillId="0" borderId="6" xfId="0" applyNumberFormat="1" applyFont="1" applyBorder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left"/>
    </xf>
    <xf numFmtId="0" fontId="5" fillId="4" borderId="5" xfId="0" applyFont="1" applyFill="1" applyBorder="1" applyAlignment="1" applyProtection="1">
      <alignment horizontal="center" wrapText="1"/>
    </xf>
    <xf numFmtId="0" fontId="5" fillId="4" borderId="7" xfId="0" applyFont="1" applyFill="1" applyBorder="1" applyAlignment="1" applyProtection="1">
      <alignment horizontal="center" wrapText="1"/>
    </xf>
    <xf numFmtId="0" fontId="5" fillId="4" borderId="6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  <protection locked="0"/>
    </xf>
    <xf numFmtId="0" fontId="5" fillId="4" borderId="5" xfId="0" applyFont="1" applyFill="1" applyBorder="1" applyAlignment="1" applyProtection="1">
      <alignment horizontal="center"/>
    </xf>
    <xf numFmtId="0" fontId="5" fillId="4" borderId="6" xfId="0" applyFont="1" applyFill="1" applyBorder="1" applyAlignment="1" applyProtection="1">
      <alignment horizontal="center"/>
    </xf>
    <xf numFmtId="0" fontId="5" fillId="4" borderId="7" xfId="0" applyFont="1" applyFill="1" applyBorder="1" applyAlignment="1" applyProtection="1">
      <alignment horizontal="center"/>
    </xf>
    <xf numFmtId="49" fontId="3" fillId="2" borderId="4" xfId="0" applyNumberFormat="1" applyFont="1" applyFill="1" applyBorder="1" applyAlignment="1" applyProtection="1">
      <alignment horizontal="center"/>
      <protection locked="0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left"/>
    </xf>
    <xf numFmtId="49" fontId="3" fillId="0" borderId="7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16" fillId="0" borderId="25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4">
    <dxf>
      <fill>
        <patternFill>
          <bgColor rgb="FFFFFFCC"/>
        </patternFill>
      </fill>
      <border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0</xdr:row>
      <xdr:rowOff>123826</xdr:rowOff>
    </xdr:from>
    <xdr:to>
      <xdr:col>3</xdr:col>
      <xdr:colOff>352425</xdr:colOff>
      <xdr:row>2</xdr:row>
      <xdr:rowOff>39068</xdr:rowOff>
    </xdr:to>
    <xdr:pic>
      <xdr:nvPicPr>
        <xdr:cNvPr id="2" name="Picture 1" descr="Baldwin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6" y="123826"/>
          <a:ext cx="1943099" cy="239092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6</xdr:row>
      <xdr:rowOff>47626</xdr:rowOff>
    </xdr:from>
    <xdr:to>
      <xdr:col>2</xdr:col>
      <xdr:colOff>533400</xdr:colOff>
      <xdr:row>8</xdr:row>
      <xdr:rowOff>102205</xdr:rowOff>
    </xdr:to>
    <xdr:pic>
      <xdr:nvPicPr>
        <xdr:cNvPr id="4" name="Picture 3" descr="K2 Commercial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7675" y="1019176"/>
          <a:ext cx="1304925" cy="378429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9</xdr:row>
      <xdr:rowOff>47627</xdr:rowOff>
    </xdr:from>
    <xdr:to>
      <xdr:col>3</xdr:col>
      <xdr:colOff>55238</xdr:colOff>
      <xdr:row>11</xdr:row>
      <xdr:rowOff>123824</xdr:rowOff>
    </xdr:to>
    <xdr:pic>
      <xdr:nvPicPr>
        <xdr:cNvPr id="5" name="Picture 4" descr="NEW Weise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28625" y="1504952"/>
          <a:ext cx="1455413" cy="40004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</xdr:row>
      <xdr:rowOff>38101</xdr:rowOff>
    </xdr:from>
    <xdr:to>
      <xdr:col>3</xdr:col>
      <xdr:colOff>371475</xdr:colOff>
      <xdr:row>5</xdr:row>
      <xdr:rowOff>51491</xdr:rowOff>
    </xdr:to>
    <xdr:pic>
      <xdr:nvPicPr>
        <xdr:cNvPr id="11" name="Picture 10" descr="Kwikset_Logo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61925" y="523876"/>
          <a:ext cx="2038350" cy="33724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428626</xdr:colOff>
      <xdr:row>11</xdr:row>
      <xdr:rowOff>142875</xdr:rowOff>
    </xdr:from>
    <xdr:to>
      <xdr:col>2</xdr:col>
      <xdr:colOff>600076</xdr:colOff>
      <xdr:row>15</xdr:row>
      <xdr:rowOff>19949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8626" y="1924050"/>
          <a:ext cx="1390650" cy="5247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228601</xdr:colOff>
      <xdr:row>15</xdr:row>
      <xdr:rowOff>28575</xdr:rowOff>
    </xdr:from>
    <xdr:to>
      <xdr:col>3</xdr:col>
      <xdr:colOff>285751</xdr:colOff>
      <xdr:row>17</xdr:row>
      <xdr:rowOff>127360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1" y="2457450"/>
          <a:ext cx="1885950" cy="4226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12</xdr:row>
      <xdr:rowOff>110035</xdr:rowOff>
    </xdr:from>
    <xdr:to>
      <xdr:col>19</xdr:col>
      <xdr:colOff>371475</xdr:colOff>
      <xdr:row>39</xdr:row>
      <xdr:rowOff>148135</xdr:rowOff>
    </xdr:to>
    <xdr:pic>
      <xdr:nvPicPr>
        <xdr:cNvPr id="12289" name="Picture 1" descr="C:\DOCUME~1\sfjohnso\LOCALS~1\Temp\SNAGHTML22d164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383" y="2015035"/>
          <a:ext cx="11210925" cy="43243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447675</xdr:colOff>
      <xdr:row>8</xdr:row>
      <xdr:rowOff>99452</xdr:rowOff>
    </xdr:from>
    <xdr:to>
      <xdr:col>11</xdr:col>
      <xdr:colOff>85725</xdr:colOff>
      <xdr:row>15</xdr:row>
      <xdr:rowOff>16902</xdr:rowOff>
    </xdr:to>
    <xdr:sp macro="" textlink="">
      <xdr:nvSpPr>
        <xdr:cNvPr id="3" name="Down Arrow Callout 2"/>
        <xdr:cNvSpPr/>
      </xdr:nvSpPr>
      <xdr:spPr bwMode="auto">
        <a:xfrm>
          <a:off x="5358342" y="1369452"/>
          <a:ext cx="1479550" cy="1028700"/>
        </a:xfrm>
        <a:prstGeom prst="down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/>
            <a:t>DIF</a:t>
          </a:r>
          <a:r>
            <a:rPr lang="en-US" sz="1100"/>
            <a:t>?</a:t>
          </a:r>
          <a:r>
            <a:rPr lang="en-US" sz="1100" baseline="0"/>
            <a:t> You must enter a PCR # to the right</a:t>
          </a:r>
          <a:endParaRPr lang="en-US" sz="1100"/>
        </a:p>
      </xdr:txBody>
    </xdr:sp>
    <xdr:clientData/>
  </xdr:twoCellAnchor>
  <xdr:twoCellAnchor>
    <xdr:from>
      <xdr:col>1</xdr:col>
      <xdr:colOff>581025</xdr:colOff>
      <xdr:row>33</xdr:row>
      <xdr:rowOff>115338</xdr:rowOff>
    </xdr:from>
    <xdr:to>
      <xdr:col>4</xdr:col>
      <xdr:colOff>219075</xdr:colOff>
      <xdr:row>40</xdr:row>
      <xdr:rowOff>29613</xdr:rowOff>
    </xdr:to>
    <xdr:sp macro="" textlink="">
      <xdr:nvSpPr>
        <xdr:cNvPr id="4" name="Up Arrow Callout 3"/>
        <xdr:cNvSpPr/>
      </xdr:nvSpPr>
      <xdr:spPr bwMode="auto">
        <a:xfrm>
          <a:off x="1194858" y="5354088"/>
          <a:ext cx="1479550" cy="1025525"/>
        </a:xfrm>
        <a:prstGeom prst="up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Select Y/N</a:t>
          </a:r>
          <a:r>
            <a:rPr lang="en-US" sz="1100" baseline="0"/>
            <a:t> for DIF for each line item only for </a:t>
          </a:r>
          <a:r>
            <a:rPr lang="en-US" sz="1100" b="1" baseline="0"/>
            <a:t>Baldwin</a:t>
          </a:r>
          <a:endParaRPr lang="en-US" sz="1100" b="1"/>
        </a:p>
      </xdr:txBody>
    </xdr:sp>
    <xdr:clientData/>
  </xdr:twoCellAnchor>
  <xdr:twoCellAnchor>
    <xdr:from>
      <xdr:col>3</xdr:col>
      <xdr:colOff>552450</xdr:colOff>
      <xdr:row>25</xdr:row>
      <xdr:rowOff>70875</xdr:rowOff>
    </xdr:from>
    <xdr:to>
      <xdr:col>6</xdr:col>
      <xdr:colOff>190500</xdr:colOff>
      <xdr:row>31</xdr:row>
      <xdr:rowOff>143900</xdr:rowOff>
    </xdr:to>
    <xdr:sp macro="" textlink="">
      <xdr:nvSpPr>
        <xdr:cNvPr id="5" name="Down Arrow Callout 4"/>
        <xdr:cNvSpPr/>
      </xdr:nvSpPr>
      <xdr:spPr bwMode="auto">
        <a:xfrm>
          <a:off x="2393950" y="4039625"/>
          <a:ext cx="1479550" cy="1025525"/>
        </a:xfrm>
        <a:prstGeom prst="down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/>
            <a:t>Reason code </a:t>
          </a:r>
          <a:r>
            <a:rPr lang="en-US" sz="1100" b="0"/>
            <a:t>options</a:t>
          </a:r>
          <a:r>
            <a:rPr lang="en-US" sz="1100" b="0" baseline="0"/>
            <a:t> change based on brand selected at the top.</a:t>
          </a:r>
          <a:endParaRPr lang="en-US" sz="1100" b="0"/>
        </a:p>
      </xdr:txBody>
    </xdr:sp>
    <xdr:clientData/>
  </xdr:twoCellAnchor>
  <xdr:twoCellAnchor>
    <xdr:from>
      <xdr:col>11</xdr:col>
      <xdr:colOff>400050</xdr:colOff>
      <xdr:row>10</xdr:row>
      <xdr:rowOff>85695</xdr:rowOff>
    </xdr:from>
    <xdr:to>
      <xdr:col>14</xdr:col>
      <xdr:colOff>38100</xdr:colOff>
      <xdr:row>16</xdr:row>
      <xdr:rowOff>158720</xdr:rowOff>
    </xdr:to>
    <xdr:sp macro="" textlink="">
      <xdr:nvSpPr>
        <xdr:cNvPr id="6" name="Down Arrow Callout 5"/>
        <xdr:cNvSpPr/>
      </xdr:nvSpPr>
      <xdr:spPr bwMode="auto">
        <a:xfrm>
          <a:off x="7152217" y="1673195"/>
          <a:ext cx="1479550" cy="1025525"/>
        </a:xfrm>
        <a:prstGeom prst="down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/>
            <a:t>RGA </a:t>
          </a:r>
          <a:r>
            <a:rPr lang="en-US" sz="1100" b="1" baseline="0"/>
            <a:t> </a:t>
          </a:r>
          <a:r>
            <a:rPr lang="en-US" sz="1100" b="0" baseline="0"/>
            <a:t>is generated by salesperson (e.g. initials and date)</a:t>
          </a:r>
          <a:endParaRPr lang="en-US" sz="1100"/>
        </a:p>
      </xdr:txBody>
    </xdr:sp>
    <xdr:clientData/>
  </xdr:twoCellAnchor>
  <xdr:twoCellAnchor>
    <xdr:from>
      <xdr:col>0</xdr:col>
      <xdr:colOff>66674</xdr:colOff>
      <xdr:row>0</xdr:row>
      <xdr:rowOff>82551</xdr:rowOff>
    </xdr:from>
    <xdr:to>
      <xdr:col>7</xdr:col>
      <xdr:colOff>264584</xdr:colOff>
      <xdr:row>6</xdr:row>
      <xdr:rowOff>137583</xdr:rowOff>
    </xdr:to>
    <xdr:sp macro="" textlink="">
      <xdr:nvSpPr>
        <xdr:cNvPr id="8" name="Rectangle 7"/>
        <xdr:cNvSpPr/>
      </xdr:nvSpPr>
      <xdr:spPr bwMode="auto">
        <a:xfrm>
          <a:off x="66674" y="82551"/>
          <a:ext cx="4494743" cy="1007532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en-US" sz="1100"/>
            <a:t>•Fill</a:t>
          </a:r>
          <a:r>
            <a:rPr lang="en-US" sz="1100" baseline="0"/>
            <a:t> in all applicable, yellow fields.</a:t>
          </a:r>
        </a:p>
        <a:p>
          <a:pPr algn="l"/>
          <a:r>
            <a:rPr lang="en-US" sz="1100" baseline="0"/>
            <a:t>•Some elements of the form will change based on your drop down selections.</a:t>
          </a:r>
        </a:p>
        <a:p>
          <a:pPr algn="l"/>
          <a:r>
            <a:rPr lang="en-US" sz="1100" baseline="0"/>
            <a:t>•</a:t>
          </a:r>
          <a:r>
            <a:rPr lang="en-US" sz="1100" b="1" baseline="0"/>
            <a:t>Baldwin</a:t>
          </a:r>
          <a:r>
            <a:rPr lang="en-US" sz="1100" baseline="0"/>
            <a:t>: Email to </a:t>
          </a:r>
          <a:r>
            <a:rPr lang="en-US" sz="1100" u="sng" baseline="0"/>
            <a:t>BaldwinCustomerService@bdhhi.com</a:t>
          </a:r>
        </a:p>
        <a:p>
          <a:pPr algn="l"/>
          <a:r>
            <a:rPr lang="en-US" sz="1100" baseline="0"/>
            <a:t>•</a:t>
          </a:r>
          <a:r>
            <a:rPr lang="en-US" sz="1100" b="1" baseline="0"/>
            <a:t>Kwikset/Weiser/K2</a:t>
          </a:r>
          <a:r>
            <a:rPr lang="en-US" sz="1100" baseline="0"/>
            <a:t>: Email form to </a:t>
          </a:r>
          <a:r>
            <a:rPr lang="en-US" sz="1100" u="sng" baseline="0"/>
            <a:t>RGALocks-Operations@bdhhi.com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none" baseline="0"/>
            <a:t>•</a:t>
          </a:r>
          <a:r>
            <a:rPr lang="en-US" sz="1100" b="1" u="none" baseline="0"/>
            <a:t>SNH: </a:t>
          </a:r>
          <a:r>
            <a:rPr lang="en-US" sz="1100" b="0" u="none" baseline="0"/>
            <a:t>Email form to </a:t>
          </a:r>
          <a:r>
            <a:rPr lang="en-US" sz="1100" u="sng" baseline="0"/>
            <a:t>malissa.hunsinger@sbdinc.com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u="sng"/>
        </a:p>
      </xdr:txBody>
    </xdr:sp>
    <xdr:clientData/>
  </xdr:twoCellAnchor>
  <xdr:twoCellAnchor>
    <xdr:from>
      <xdr:col>1</xdr:col>
      <xdr:colOff>547158</xdr:colOff>
      <xdr:row>8</xdr:row>
      <xdr:rowOff>71935</xdr:rowOff>
    </xdr:from>
    <xdr:to>
      <xdr:col>4</xdr:col>
      <xdr:colOff>444499</xdr:colOff>
      <xdr:row>14</xdr:row>
      <xdr:rowOff>148135</xdr:rowOff>
    </xdr:to>
    <xdr:sp macro="" textlink="">
      <xdr:nvSpPr>
        <xdr:cNvPr id="9" name="Down Arrow Callout 8"/>
        <xdr:cNvSpPr/>
      </xdr:nvSpPr>
      <xdr:spPr bwMode="auto">
        <a:xfrm>
          <a:off x="1160991" y="1341935"/>
          <a:ext cx="1738841" cy="1028700"/>
        </a:xfrm>
        <a:prstGeom prst="down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100" b="0"/>
            <a:t>Select the </a:t>
          </a:r>
          <a:r>
            <a:rPr lang="en-US" sz="1100" b="1"/>
            <a:t>Brand</a:t>
          </a:r>
          <a:r>
            <a:rPr lang="en-US" sz="1100" b="0" baseline="0"/>
            <a:t> to change Logo, Reason Codes, and Return Address.</a:t>
          </a:r>
          <a:endParaRPr lang="en-US" sz="1100" b="0"/>
        </a:p>
      </xdr:txBody>
    </xdr:sp>
    <xdr:clientData/>
  </xdr:twoCellAnchor>
  <xdr:twoCellAnchor>
    <xdr:from>
      <xdr:col>9</xdr:col>
      <xdr:colOff>0</xdr:colOff>
      <xdr:row>0</xdr:row>
      <xdr:rowOff>74086</xdr:rowOff>
    </xdr:from>
    <xdr:to>
      <xdr:col>16</xdr:col>
      <xdr:colOff>197910</xdr:colOff>
      <xdr:row>6</xdr:row>
      <xdr:rowOff>129118</xdr:rowOff>
    </xdr:to>
    <xdr:sp macro="" textlink="">
      <xdr:nvSpPr>
        <xdr:cNvPr id="10" name="Rectangle 9"/>
        <xdr:cNvSpPr/>
      </xdr:nvSpPr>
      <xdr:spPr bwMode="auto">
        <a:xfrm>
          <a:off x="5524500" y="74086"/>
          <a:ext cx="4494743" cy="1007532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en-US" sz="1100" u="none" baseline="0"/>
            <a:t>Returns where SBD pays the freight charge:</a:t>
          </a:r>
        </a:p>
        <a:p>
          <a:pPr algn="l"/>
          <a:endParaRPr lang="en-US" sz="1100" u="none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none" baseline="0"/>
            <a:t>&lt; 150lbs use UPS Account # 8W07X8 (54X1V5 for K2)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none" baseline="0"/>
            <a:t>&gt; 150lbs uses LTL carrier Central Transport. Call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(586)939-7000</a:t>
          </a:r>
          <a:endParaRPr lang="en-US" sz="1100" u="sng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B1:S73"/>
  <sheetViews>
    <sheetView showGridLines="0" tabSelected="1" zoomScaleNormal="100" workbookViewId="0">
      <pane ySplit="20" topLeftCell="A21" activePane="bottomLeft" state="frozen"/>
      <selection pane="bottomLeft" activeCell="L23" sqref="L23"/>
    </sheetView>
  </sheetViews>
  <sheetFormatPr defaultRowHeight="12.75"/>
  <cols>
    <col min="1" max="1" width="1.5703125" style="1" customWidth="1"/>
    <col min="2" max="2" width="9.5703125" style="1" bestFit="1" customWidth="1"/>
    <col min="3" max="3" width="14.140625" style="1" bestFit="1" customWidth="1"/>
    <col min="4" max="4" width="12.7109375" style="1" customWidth="1"/>
    <col min="5" max="5" width="12.42578125" style="1" bestFit="1" customWidth="1"/>
    <col min="6" max="8" width="12.7109375" style="1" customWidth="1"/>
    <col min="9" max="9" width="9.140625" style="1" customWidth="1"/>
    <col min="10" max="10" width="7" style="1" customWidth="1"/>
    <col min="11" max="11" width="10.85546875" style="1" customWidth="1"/>
    <col min="12" max="12" width="8.85546875" style="1" customWidth="1"/>
    <col min="13" max="13" width="10.140625" style="1" customWidth="1"/>
    <col min="14" max="14" width="9.140625" style="1" customWidth="1"/>
    <col min="15" max="15" width="11.7109375" style="1" customWidth="1"/>
    <col min="16" max="16" width="13.140625" style="1" customWidth="1"/>
    <col min="17" max="17" width="1.5703125" style="1" customWidth="1"/>
    <col min="18" max="16384" width="9.140625" style="1"/>
  </cols>
  <sheetData>
    <row r="1" spans="2:16" ht="5.0999999999999996" customHeight="1"/>
    <row r="2" spans="2:16" s="24" customFormat="1" ht="18.75">
      <c r="B2" s="148" t="s">
        <v>41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</row>
    <row r="3" spans="2:16" s="24" customFormat="1"/>
    <row r="4" spans="2:16" s="25" customFormat="1" ht="15">
      <c r="B4" s="25" t="s">
        <v>9</v>
      </c>
      <c r="C4" s="20" t="s">
        <v>8</v>
      </c>
      <c r="D4" s="25" t="s">
        <v>109</v>
      </c>
      <c r="E4" s="20" t="s">
        <v>4</v>
      </c>
      <c r="F4" s="25" t="str">
        <f>IF(AND(C4&lt;&gt;"Baldwin",OR(C4&lt;&gt;"Stanley National"),E4="DIF"),"DIF PCR#","")</f>
        <v/>
      </c>
      <c r="G4" s="95"/>
      <c r="H4" s="95"/>
      <c r="I4" s="94" t="str">
        <f>IF(AND(C4="StanleyNational",(E4="DIF")),"SNH DIF must be entered via Psion","")</f>
        <v/>
      </c>
      <c r="J4" s="94"/>
      <c r="K4" s="94"/>
      <c r="L4" s="94"/>
    </row>
    <row r="5" spans="2:16" s="26" customFormat="1"/>
    <row r="6" spans="2:16" s="26" customFormat="1">
      <c r="B6" s="27" t="s">
        <v>29</v>
      </c>
      <c r="C6" s="63"/>
      <c r="D6" s="27" t="s">
        <v>30</v>
      </c>
      <c r="E6" s="150" t="s">
        <v>143</v>
      </c>
      <c r="F6" s="150"/>
      <c r="G6" s="150"/>
      <c r="H6" s="27" t="s">
        <v>31</v>
      </c>
      <c r="I6" s="150"/>
      <c r="J6" s="150"/>
      <c r="K6" s="150"/>
    </row>
    <row r="7" spans="2:16" s="31" customFormat="1">
      <c r="B7" s="28"/>
      <c r="C7" s="29"/>
      <c r="D7" s="28"/>
      <c r="E7" s="11"/>
      <c r="F7" s="11"/>
      <c r="G7" s="11"/>
      <c r="H7" s="28"/>
      <c r="I7" s="30"/>
      <c r="J7" s="30"/>
      <c r="K7" s="30"/>
    </row>
    <row r="8" spans="2:16" s="31" customFormat="1" ht="4.5" customHeight="1"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</row>
    <row r="9" spans="2:16" s="26" customFormat="1"/>
    <row r="10" spans="2:16" s="26" customFormat="1" ht="15" customHeight="1">
      <c r="B10" s="4" t="s">
        <v>32</v>
      </c>
      <c r="C10" s="13" t="s">
        <v>147</v>
      </c>
      <c r="D10" s="32"/>
      <c r="E10" s="32"/>
      <c r="F10" s="32"/>
      <c r="M10" s="139" t="s">
        <v>44</v>
      </c>
      <c r="N10" s="140"/>
      <c r="O10" s="140"/>
      <c r="P10" s="141"/>
    </row>
    <row r="11" spans="2:16" s="26" customFormat="1" ht="15" customHeight="1">
      <c r="B11" s="7" t="s">
        <v>35</v>
      </c>
      <c r="C11" s="154" t="s">
        <v>144</v>
      </c>
      <c r="D11" s="154"/>
      <c r="E11" s="154"/>
      <c r="F11" s="154"/>
      <c r="I11" s="157" t="s">
        <v>39</v>
      </c>
      <c r="J11" s="157"/>
      <c r="K11" s="157"/>
      <c r="M11" s="142"/>
      <c r="N11" s="143"/>
      <c r="O11" s="143"/>
      <c r="P11" s="144"/>
    </row>
    <row r="12" spans="2:16" s="26" customFormat="1" ht="15" customHeight="1">
      <c r="B12" s="7" t="s">
        <v>33</v>
      </c>
      <c r="C12" s="155" t="s">
        <v>145</v>
      </c>
      <c r="D12" s="155"/>
      <c r="E12" s="155"/>
      <c r="F12" s="155"/>
      <c r="I12" s="156" t="str">
        <f>IF(E4="DIF","Destroy in Field; Provide PCR#",(INDEX(Addresses!B:B,MATCH('RGA Form'!C4,Addresses!A:A,0))))</f>
        <v>Baldwin Hardware Corp.                 841 E. Wyomissing Blvd.                           Dock #3                                  Reading, PA 19611</v>
      </c>
      <c r="J12" s="156"/>
      <c r="K12" s="156"/>
      <c r="M12" s="142"/>
      <c r="N12" s="143"/>
      <c r="O12" s="143"/>
      <c r="P12" s="144"/>
    </row>
    <row r="13" spans="2:16" s="26" customFormat="1" ht="15" customHeight="1">
      <c r="B13" s="7" t="s">
        <v>34</v>
      </c>
      <c r="C13" s="155" t="s">
        <v>146</v>
      </c>
      <c r="D13" s="155"/>
      <c r="E13" s="155"/>
      <c r="F13" s="155"/>
      <c r="I13" s="156"/>
      <c r="J13" s="156"/>
      <c r="K13" s="156"/>
      <c r="M13" s="142"/>
      <c r="N13" s="143"/>
      <c r="O13" s="143"/>
      <c r="P13" s="144"/>
    </row>
    <row r="14" spans="2:16" s="26" customFormat="1" ht="9" customHeight="1">
      <c r="B14" s="3"/>
      <c r="C14" s="135"/>
      <c r="D14" s="135"/>
      <c r="E14" s="135"/>
      <c r="F14" s="135"/>
      <c r="I14" s="156"/>
      <c r="J14" s="156"/>
      <c r="K14" s="156"/>
      <c r="M14" s="142"/>
      <c r="N14" s="143"/>
      <c r="O14" s="143"/>
      <c r="P14" s="144"/>
    </row>
    <row r="15" spans="2:16" s="26" customFormat="1" ht="15" customHeight="1">
      <c r="B15" s="4" t="s">
        <v>36</v>
      </c>
      <c r="C15" s="13" t="s">
        <v>147</v>
      </c>
      <c r="D15" s="33"/>
      <c r="E15" s="33"/>
      <c r="F15" s="33"/>
      <c r="I15" s="156"/>
      <c r="J15" s="156"/>
      <c r="K15" s="156"/>
      <c r="M15" s="142"/>
      <c r="N15" s="143"/>
      <c r="O15" s="143"/>
      <c r="P15" s="144"/>
    </row>
    <row r="16" spans="2:16" s="26" customFormat="1" ht="15" customHeight="1">
      <c r="B16" s="7" t="s">
        <v>35</v>
      </c>
      <c r="C16" s="154" t="s">
        <v>144</v>
      </c>
      <c r="D16" s="154"/>
      <c r="E16" s="154"/>
      <c r="F16" s="154"/>
      <c r="I16" s="156"/>
      <c r="J16" s="156"/>
      <c r="K16" s="156"/>
      <c r="M16" s="142"/>
      <c r="N16" s="143"/>
      <c r="O16" s="143"/>
      <c r="P16" s="144"/>
    </row>
    <row r="17" spans="2:16" s="26" customFormat="1" ht="15" customHeight="1">
      <c r="B17" s="7" t="s">
        <v>33</v>
      </c>
      <c r="C17" s="155" t="s">
        <v>145</v>
      </c>
      <c r="D17" s="155"/>
      <c r="E17" s="155"/>
      <c r="F17" s="155"/>
      <c r="I17" s="156"/>
      <c r="J17" s="156"/>
      <c r="K17" s="156"/>
      <c r="M17" s="142"/>
      <c r="N17" s="143"/>
      <c r="O17" s="143"/>
      <c r="P17" s="144"/>
    </row>
    <row r="18" spans="2:16" s="26" customFormat="1" ht="15" customHeight="1">
      <c r="B18" s="7" t="s">
        <v>34</v>
      </c>
      <c r="C18" s="155" t="s">
        <v>146</v>
      </c>
      <c r="D18" s="155"/>
      <c r="E18" s="155"/>
      <c r="F18" s="155"/>
      <c r="H18" s="27" t="s">
        <v>71</v>
      </c>
      <c r="I18" s="64">
        <v>1</v>
      </c>
      <c r="J18" s="43" t="s">
        <v>72</v>
      </c>
      <c r="K18" s="64">
        <v>1</v>
      </c>
      <c r="M18" s="145"/>
      <c r="N18" s="146"/>
      <c r="O18" s="146"/>
      <c r="P18" s="147"/>
    </row>
    <row r="20" spans="2:16" s="34" customFormat="1" ht="12.75" customHeight="1">
      <c r="B20" s="14" t="s">
        <v>0</v>
      </c>
      <c r="C20" s="60" t="str">
        <f>IF(C4="Baldwin","DIF Y/N","N/A")</f>
        <v>DIF Y/N</v>
      </c>
      <c r="D20" s="136" t="s">
        <v>45</v>
      </c>
      <c r="E20" s="137"/>
      <c r="F20" s="60" t="s">
        <v>37</v>
      </c>
      <c r="G20" s="151" t="s">
        <v>70</v>
      </c>
      <c r="H20" s="152"/>
      <c r="I20" s="153"/>
      <c r="J20" s="59" t="s">
        <v>2</v>
      </c>
      <c r="K20" s="59" t="s">
        <v>49</v>
      </c>
      <c r="L20" s="14" t="s">
        <v>3</v>
      </c>
      <c r="M20" s="60" t="s">
        <v>50</v>
      </c>
      <c r="N20" s="60" t="s">
        <v>6</v>
      </c>
      <c r="O20" s="60" t="s">
        <v>51</v>
      </c>
      <c r="P20" s="59" t="s">
        <v>7</v>
      </c>
    </row>
    <row r="21" spans="2:16">
      <c r="B21" s="5">
        <v>1</v>
      </c>
      <c r="C21" s="61"/>
      <c r="D21" s="125"/>
      <c r="E21" s="126"/>
      <c r="F21" s="21"/>
      <c r="G21" s="123"/>
      <c r="H21" s="124"/>
      <c r="I21" s="124"/>
      <c r="J21" s="22"/>
      <c r="K21" s="18"/>
      <c r="L21" s="2"/>
      <c r="M21" s="35">
        <f>K21*L21</f>
        <v>0</v>
      </c>
      <c r="N21" s="23"/>
      <c r="O21" s="36">
        <f>M21*(1+N21)</f>
        <v>0</v>
      </c>
      <c r="P21" s="19">
        <f>IF(ISBLANK(N21),(M21*J21),(O21*J21))</f>
        <v>0</v>
      </c>
    </row>
    <row r="22" spans="2:16">
      <c r="B22" s="5">
        <v>2</v>
      </c>
      <c r="C22" s="61"/>
      <c r="D22" s="125"/>
      <c r="E22" s="126"/>
      <c r="F22" s="21"/>
      <c r="G22" s="123"/>
      <c r="H22" s="124"/>
      <c r="I22" s="124"/>
      <c r="J22" s="22"/>
      <c r="K22" s="18"/>
      <c r="L22" s="2"/>
      <c r="M22" s="35">
        <f t="shared" ref="M22" si="0">K22*L22</f>
        <v>0</v>
      </c>
      <c r="N22" s="23"/>
      <c r="O22" s="36">
        <f t="shared" ref="O22:O45" si="1">M22*(1+N22)</f>
        <v>0</v>
      </c>
      <c r="P22" s="19">
        <f t="shared" ref="P22:P45" si="2">IF(ISBLANK(N22),(M22*J22),(O22*J22))</f>
        <v>0</v>
      </c>
    </row>
    <row r="23" spans="2:16">
      <c r="B23" s="5">
        <v>3</v>
      </c>
      <c r="C23" s="61"/>
      <c r="D23" s="125"/>
      <c r="E23" s="126"/>
      <c r="F23" s="21"/>
      <c r="G23" s="123"/>
      <c r="H23" s="124"/>
      <c r="I23" s="124"/>
      <c r="J23" s="22"/>
      <c r="K23" s="18"/>
      <c r="L23" s="2"/>
      <c r="M23" s="35">
        <f t="shared" ref="M23:M44" si="3">K23*L23</f>
        <v>0</v>
      </c>
      <c r="N23" s="23"/>
      <c r="O23" s="36">
        <f t="shared" si="1"/>
        <v>0</v>
      </c>
      <c r="P23" s="19">
        <f t="shared" ref="P23:P44" si="4">IF(ISBLANK(N23),(M23*J23),(O23*J23))</f>
        <v>0</v>
      </c>
    </row>
    <row r="24" spans="2:16">
      <c r="B24" s="5">
        <v>4</v>
      </c>
      <c r="C24" s="61"/>
      <c r="D24" s="125"/>
      <c r="E24" s="126"/>
      <c r="F24" s="21"/>
      <c r="G24" s="123"/>
      <c r="H24" s="124"/>
      <c r="I24" s="124"/>
      <c r="J24" s="22"/>
      <c r="K24" s="18"/>
      <c r="L24" s="2"/>
      <c r="M24" s="35">
        <f t="shared" si="3"/>
        <v>0</v>
      </c>
      <c r="N24" s="23"/>
      <c r="O24" s="36">
        <f t="shared" si="1"/>
        <v>0</v>
      </c>
      <c r="P24" s="19">
        <f t="shared" si="4"/>
        <v>0</v>
      </c>
    </row>
    <row r="25" spans="2:16">
      <c r="B25" s="5">
        <v>5</v>
      </c>
      <c r="C25" s="61"/>
      <c r="D25" s="125"/>
      <c r="E25" s="126"/>
      <c r="F25" s="21"/>
      <c r="G25" s="123"/>
      <c r="H25" s="124"/>
      <c r="I25" s="124"/>
      <c r="J25" s="22"/>
      <c r="K25" s="18"/>
      <c r="L25" s="2"/>
      <c r="M25" s="35">
        <f t="shared" si="3"/>
        <v>0</v>
      </c>
      <c r="N25" s="23"/>
      <c r="O25" s="36">
        <f t="shared" si="1"/>
        <v>0</v>
      </c>
      <c r="P25" s="19">
        <f t="shared" si="4"/>
        <v>0</v>
      </c>
    </row>
    <row r="26" spans="2:16">
      <c r="B26" s="5">
        <v>6</v>
      </c>
      <c r="C26" s="61"/>
      <c r="D26" s="125"/>
      <c r="E26" s="126"/>
      <c r="F26" s="21"/>
      <c r="G26" s="123"/>
      <c r="H26" s="124"/>
      <c r="I26" s="124"/>
      <c r="J26" s="22"/>
      <c r="K26" s="18"/>
      <c r="L26" s="2"/>
      <c r="M26" s="35">
        <f t="shared" si="3"/>
        <v>0</v>
      </c>
      <c r="N26" s="23"/>
      <c r="O26" s="36">
        <f t="shared" si="1"/>
        <v>0</v>
      </c>
      <c r="P26" s="19">
        <f t="shared" si="4"/>
        <v>0</v>
      </c>
    </row>
    <row r="27" spans="2:16">
      <c r="B27" s="5">
        <v>7</v>
      </c>
      <c r="C27" s="61"/>
      <c r="D27" s="125"/>
      <c r="E27" s="126"/>
      <c r="F27" s="21"/>
      <c r="G27" s="123"/>
      <c r="H27" s="124"/>
      <c r="I27" s="158"/>
      <c r="J27" s="22"/>
      <c r="K27" s="18"/>
      <c r="L27" s="2"/>
      <c r="M27" s="35">
        <f t="shared" si="3"/>
        <v>0</v>
      </c>
      <c r="N27" s="23"/>
      <c r="O27" s="36">
        <f t="shared" si="1"/>
        <v>0</v>
      </c>
      <c r="P27" s="19">
        <f t="shared" si="4"/>
        <v>0</v>
      </c>
    </row>
    <row r="28" spans="2:16">
      <c r="B28" s="5">
        <v>8</v>
      </c>
      <c r="C28" s="61"/>
      <c r="D28" s="125"/>
      <c r="E28" s="126"/>
      <c r="F28" s="21"/>
      <c r="G28" s="123"/>
      <c r="H28" s="124"/>
      <c r="I28" s="158"/>
      <c r="J28" s="22"/>
      <c r="K28" s="18"/>
      <c r="L28" s="2"/>
      <c r="M28" s="35">
        <f t="shared" si="3"/>
        <v>0</v>
      </c>
      <c r="N28" s="23"/>
      <c r="O28" s="36">
        <f t="shared" si="1"/>
        <v>0</v>
      </c>
      <c r="P28" s="19">
        <f t="shared" si="4"/>
        <v>0</v>
      </c>
    </row>
    <row r="29" spans="2:16">
      <c r="B29" s="5">
        <v>9</v>
      </c>
      <c r="C29" s="61"/>
      <c r="D29" s="125"/>
      <c r="E29" s="126"/>
      <c r="F29" s="21"/>
      <c r="G29" s="123"/>
      <c r="H29" s="124"/>
      <c r="I29" s="158"/>
      <c r="J29" s="22"/>
      <c r="K29" s="18"/>
      <c r="L29" s="2"/>
      <c r="M29" s="35">
        <f t="shared" si="3"/>
        <v>0</v>
      </c>
      <c r="N29" s="23"/>
      <c r="O29" s="36">
        <f t="shared" si="1"/>
        <v>0</v>
      </c>
      <c r="P29" s="19">
        <f t="shared" si="4"/>
        <v>0</v>
      </c>
    </row>
    <row r="30" spans="2:16">
      <c r="B30" s="5">
        <v>10</v>
      </c>
      <c r="C30" s="61"/>
      <c r="D30" s="125"/>
      <c r="E30" s="126"/>
      <c r="F30" s="21"/>
      <c r="G30" s="123"/>
      <c r="H30" s="124"/>
      <c r="I30" s="124"/>
      <c r="J30" s="22"/>
      <c r="K30" s="18"/>
      <c r="L30" s="2"/>
      <c r="M30" s="35">
        <f t="shared" si="3"/>
        <v>0</v>
      </c>
      <c r="N30" s="23"/>
      <c r="O30" s="36">
        <f t="shared" si="1"/>
        <v>0</v>
      </c>
      <c r="P30" s="19">
        <f t="shared" si="4"/>
        <v>0</v>
      </c>
    </row>
    <row r="31" spans="2:16">
      <c r="B31" s="5">
        <v>11</v>
      </c>
      <c r="C31" s="61"/>
      <c r="D31" s="125"/>
      <c r="E31" s="126"/>
      <c r="F31" s="21"/>
      <c r="G31" s="133"/>
      <c r="H31" s="134"/>
      <c r="I31" s="134"/>
      <c r="J31" s="22"/>
      <c r="K31" s="18"/>
      <c r="L31" s="2"/>
      <c r="M31" s="35">
        <f t="shared" si="3"/>
        <v>0</v>
      </c>
      <c r="N31" s="23"/>
      <c r="O31" s="36">
        <f t="shared" si="1"/>
        <v>0</v>
      </c>
      <c r="P31" s="19">
        <f t="shared" si="4"/>
        <v>0</v>
      </c>
    </row>
    <row r="32" spans="2:16">
      <c r="B32" s="5">
        <v>12</v>
      </c>
      <c r="C32" s="61"/>
      <c r="D32" s="125"/>
      <c r="E32" s="126"/>
      <c r="F32" s="21"/>
      <c r="G32" s="123"/>
      <c r="H32" s="124"/>
      <c r="I32" s="124"/>
      <c r="J32" s="22"/>
      <c r="K32" s="18"/>
      <c r="L32" s="2"/>
      <c r="M32" s="35">
        <f t="shared" si="3"/>
        <v>0</v>
      </c>
      <c r="N32" s="23"/>
      <c r="O32" s="36">
        <f t="shared" si="1"/>
        <v>0</v>
      </c>
      <c r="P32" s="19">
        <f t="shared" si="4"/>
        <v>0</v>
      </c>
    </row>
    <row r="33" spans="2:16">
      <c r="B33" s="5">
        <v>13</v>
      </c>
      <c r="C33" s="61"/>
      <c r="D33" s="125"/>
      <c r="E33" s="126"/>
      <c r="F33" s="21"/>
      <c r="G33" s="123"/>
      <c r="H33" s="124"/>
      <c r="I33" s="124"/>
      <c r="J33" s="22"/>
      <c r="K33" s="18"/>
      <c r="L33" s="2"/>
      <c r="M33" s="35">
        <f t="shared" si="3"/>
        <v>0</v>
      </c>
      <c r="N33" s="23"/>
      <c r="O33" s="36">
        <f t="shared" si="1"/>
        <v>0</v>
      </c>
      <c r="P33" s="19">
        <f t="shared" si="4"/>
        <v>0</v>
      </c>
    </row>
    <row r="34" spans="2:16">
      <c r="B34" s="5">
        <v>14</v>
      </c>
      <c r="C34" s="61"/>
      <c r="D34" s="125"/>
      <c r="E34" s="126"/>
      <c r="F34" s="21"/>
      <c r="G34" s="123"/>
      <c r="H34" s="124"/>
      <c r="I34" s="124"/>
      <c r="J34" s="22"/>
      <c r="K34" s="18"/>
      <c r="L34" s="2"/>
      <c r="M34" s="35">
        <f t="shared" si="3"/>
        <v>0</v>
      </c>
      <c r="N34" s="23"/>
      <c r="O34" s="36">
        <f t="shared" si="1"/>
        <v>0</v>
      </c>
      <c r="P34" s="19">
        <f t="shared" si="4"/>
        <v>0</v>
      </c>
    </row>
    <row r="35" spans="2:16">
      <c r="B35" s="5">
        <v>15</v>
      </c>
      <c r="C35" s="61"/>
      <c r="D35" s="125"/>
      <c r="E35" s="126"/>
      <c r="F35" s="21"/>
      <c r="G35" s="123"/>
      <c r="H35" s="124"/>
      <c r="I35" s="124"/>
      <c r="J35" s="22"/>
      <c r="K35" s="18"/>
      <c r="L35" s="2"/>
      <c r="M35" s="35">
        <f t="shared" si="3"/>
        <v>0</v>
      </c>
      <c r="N35" s="23"/>
      <c r="O35" s="36">
        <f t="shared" si="1"/>
        <v>0</v>
      </c>
      <c r="P35" s="19">
        <f t="shared" si="4"/>
        <v>0</v>
      </c>
    </row>
    <row r="36" spans="2:16">
      <c r="B36" s="5">
        <v>16</v>
      </c>
      <c r="C36" s="61"/>
      <c r="D36" s="125"/>
      <c r="E36" s="126"/>
      <c r="F36" s="21"/>
      <c r="G36" s="123"/>
      <c r="H36" s="124"/>
      <c r="I36" s="124"/>
      <c r="J36" s="22"/>
      <c r="K36" s="18"/>
      <c r="L36" s="2"/>
      <c r="M36" s="35">
        <f t="shared" si="3"/>
        <v>0</v>
      </c>
      <c r="N36" s="23"/>
      <c r="O36" s="36">
        <f t="shared" si="1"/>
        <v>0</v>
      </c>
      <c r="P36" s="19">
        <f t="shared" si="4"/>
        <v>0</v>
      </c>
    </row>
    <row r="37" spans="2:16">
      <c r="B37" s="5">
        <v>17</v>
      </c>
      <c r="C37" s="61"/>
      <c r="D37" s="125"/>
      <c r="E37" s="126"/>
      <c r="F37" s="21"/>
      <c r="G37" s="123"/>
      <c r="H37" s="124"/>
      <c r="I37" s="124"/>
      <c r="J37" s="22"/>
      <c r="K37" s="18"/>
      <c r="L37" s="2"/>
      <c r="M37" s="35">
        <f t="shared" si="3"/>
        <v>0</v>
      </c>
      <c r="N37" s="23"/>
      <c r="O37" s="36">
        <f t="shared" si="1"/>
        <v>0</v>
      </c>
      <c r="P37" s="19">
        <f t="shared" si="4"/>
        <v>0</v>
      </c>
    </row>
    <row r="38" spans="2:16">
      <c r="B38" s="5">
        <v>18</v>
      </c>
      <c r="C38" s="61"/>
      <c r="D38" s="125"/>
      <c r="E38" s="126"/>
      <c r="F38" s="21"/>
      <c r="G38" s="123"/>
      <c r="H38" s="124"/>
      <c r="I38" s="124"/>
      <c r="J38" s="22"/>
      <c r="K38" s="18"/>
      <c r="L38" s="2"/>
      <c r="M38" s="35">
        <f t="shared" si="3"/>
        <v>0</v>
      </c>
      <c r="N38" s="23"/>
      <c r="O38" s="36">
        <f t="shared" si="1"/>
        <v>0</v>
      </c>
      <c r="P38" s="19">
        <f t="shared" si="4"/>
        <v>0</v>
      </c>
    </row>
    <row r="39" spans="2:16">
      <c r="B39" s="5">
        <v>19</v>
      </c>
      <c r="C39" s="61"/>
      <c r="D39" s="125"/>
      <c r="E39" s="126"/>
      <c r="F39" s="21"/>
      <c r="G39" s="123"/>
      <c r="H39" s="124"/>
      <c r="I39" s="124"/>
      <c r="J39" s="22"/>
      <c r="K39" s="18"/>
      <c r="L39" s="2"/>
      <c r="M39" s="35">
        <f t="shared" si="3"/>
        <v>0</v>
      </c>
      <c r="N39" s="23"/>
      <c r="O39" s="36">
        <f t="shared" si="1"/>
        <v>0</v>
      </c>
      <c r="P39" s="19">
        <f t="shared" si="4"/>
        <v>0</v>
      </c>
    </row>
    <row r="40" spans="2:16">
      <c r="B40" s="5">
        <v>20</v>
      </c>
      <c r="C40" s="61"/>
      <c r="D40" s="125"/>
      <c r="E40" s="126"/>
      <c r="F40" s="21"/>
      <c r="G40" s="123"/>
      <c r="H40" s="124"/>
      <c r="I40" s="158"/>
      <c r="J40" s="22"/>
      <c r="K40" s="18"/>
      <c r="L40" s="2"/>
      <c r="M40" s="35">
        <f t="shared" si="3"/>
        <v>0</v>
      </c>
      <c r="N40" s="23"/>
      <c r="O40" s="36">
        <f t="shared" si="1"/>
        <v>0</v>
      </c>
      <c r="P40" s="19">
        <f t="shared" si="4"/>
        <v>0</v>
      </c>
    </row>
    <row r="41" spans="2:16">
      <c r="B41" s="5">
        <v>21</v>
      </c>
      <c r="C41" s="61"/>
      <c r="D41" s="125"/>
      <c r="E41" s="126"/>
      <c r="F41" s="21"/>
      <c r="G41" s="123"/>
      <c r="H41" s="124"/>
      <c r="I41" s="158"/>
      <c r="J41" s="22"/>
      <c r="K41" s="18"/>
      <c r="L41" s="2"/>
      <c r="M41" s="35">
        <f t="shared" si="3"/>
        <v>0</v>
      </c>
      <c r="N41" s="23"/>
      <c r="O41" s="36">
        <f t="shared" si="1"/>
        <v>0</v>
      </c>
      <c r="P41" s="19">
        <f t="shared" si="4"/>
        <v>0</v>
      </c>
    </row>
    <row r="42" spans="2:16">
      <c r="B42" s="5">
        <v>22</v>
      </c>
      <c r="C42" s="61"/>
      <c r="D42" s="125"/>
      <c r="E42" s="126"/>
      <c r="F42" s="21"/>
      <c r="G42" s="123"/>
      <c r="H42" s="124"/>
      <c r="I42" s="124"/>
      <c r="J42" s="22"/>
      <c r="K42" s="18"/>
      <c r="L42" s="2"/>
      <c r="M42" s="35">
        <f t="shared" si="3"/>
        <v>0</v>
      </c>
      <c r="N42" s="23"/>
      <c r="O42" s="36">
        <f t="shared" si="1"/>
        <v>0</v>
      </c>
      <c r="P42" s="19">
        <f t="shared" si="4"/>
        <v>0</v>
      </c>
    </row>
    <row r="43" spans="2:16">
      <c r="B43" s="5">
        <v>23</v>
      </c>
      <c r="C43" s="61"/>
      <c r="D43" s="125"/>
      <c r="E43" s="126"/>
      <c r="F43" s="21"/>
      <c r="G43" s="123"/>
      <c r="H43" s="124"/>
      <c r="I43" s="124"/>
      <c r="J43" s="22"/>
      <c r="K43" s="18"/>
      <c r="L43" s="2"/>
      <c r="M43" s="35">
        <f t="shared" si="3"/>
        <v>0</v>
      </c>
      <c r="N43" s="23"/>
      <c r="O43" s="36">
        <f t="shared" si="1"/>
        <v>0</v>
      </c>
      <c r="P43" s="19">
        <f t="shared" si="4"/>
        <v>0</v>
      </c>
    </row>
    <row r="44" spans="2:16">
      <c r="B44" s="5">
        <v>24</v>
      </c>
      <c r="C44" s="61"/>
      <c r="D44" s="125"/>
      <c r="E44" s="126"/>
      <c r="F44" s="21"/>
      <c r="G44" s="123"/>
      <c r="H44" s="124"/>
      <c r="I44" s="124"/>
      <c r="J44" s="22"/>
      <c r="K44" s="18"/>
      <c r="L44" s="2"/>
      <c r="M44" s="35">
        <f t="shared" si="3"/>
        <v>0</v>
      </c>
      <c r="N44" s="23"/>
      <c r="O44" s="36">
        <f t="shared" si="1"/>
        <v>0</v>
      </c>
      <c r="P44" s="19">
        <f t="shared" si="4"/>
        <v>0</v>
      </c>
    </row>
    <row r="45" spans="2:16">
      <c r="B45" s="5">
        <v>25</v>
      </c>
      <c r="C45" s="61"/>
      <c r="D45" s="125"/>
      <c r="E45" s="126"/>
      <c r="F45" s="21"/>
      <c r="G45" s="123"/>
      <c r="H45" s="124"/>
      <c r="I45" s="124"/>
      <c r="J45" s="22"/>
      <c r="K45" s="18"/>
      <c r="L45" s="2"/>
      <c r="M45" s="35">
        <f t="shared" ref="M45" si="5">K45*L45</f>
        <v>0</v>
      </c>
      <c r="N45" s="23"/>
      <c r="O45" s="36">
        <f t="shared" si="1"/>
        <v>0</v>
      </c>
      <c r="P45" s="19">
        <f t="shared" si="2"/>
        <v>0</v>
      </c>
    </row>
    <row r="46" spans="2:16" ht="3.95" customHeight="1">
      <c r="B46" s="9"/>
      <c r="C46" s="10"/>
      <c r="D46" s="10"/>
      <c r="E46" s="9"/>
      <c r="F46" s="9"/>
      <c r="G46" s="9"/>
      <c r="H46" s="9"/>
      <c r="I46" s="9"/>
      <c r="J46" s="37"/>
      <c r="K46" s="38"/>
      <c r="L46" s="39"/>
      <c r="M46" s="40"/>
      <c r="N46" s="41"/>
      <c r="O46" s="8"/>
    </row>
    <row r="47" spans="2:16" s="69" customFormat="1" ht="15.95" customHeight="1">
      <c r="B47" s="65" t="s">
        <v>28</v>
      </c>
      <c r="C47" s="66"/>
      <c r="D47" s="66"/>
      <c r="E47" s="66"/>
      <c r="F47" s="66"/>
      <c r="G47" s="138">
        <f>COUNTA(G21:G45)</f>
        <v>0</v>
      </c>
      <c r="H47" s="138"/>
      <c r="I47" s="138"/>
      <c r="J47" s="66">
        <f>SUM(J21:J45)</f>
        <v>0</v>
      </c>
      <c r="K47" s="66"/>
      <c r="L47" s="66"/>
      <c r="M47" s="67">
        <f>SUM(M21:M45)</f>
        <v>0</v>
      </c>
      <c r="N47" s="66"/>
      <c r="O47" s="68">
        <f>SUM(O21:O45)</f>
        <v>0</v>
      </c>
      <c r="P47" s="68">
        <f>SUM(P21:P45)</f>
        <v>0</v>
      </c>
    </row>
    <row r="48" spans="2:16" s="69" customFormat="1" ht="15.95" customHeight="1">
      <c r="B48" s="130" t="str">
        <f>IF(AND((COUNTIF(D21:E45,"197 - Overstock Return (109)")&gt;0),P50&gt;5000),"PCR Required for Buybacks &gt;$5K","")</f>
        <v/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1" t="s">
        <v>107</v>
      </c>
      <c r="O48" s="132"/>
      <c r="P48" s="93"/>
    </row>
    <row r="49" spans="2:19" s="69" customFormat="1" ht="3.95" customHeight="1">
      <c r="B49" s="70"/>
      <c r="C49" s="71"/>
      <c r="D49" s="71"/>
      <c r="E49" s="71"/>
      <c r="F49" s="72"/>
      <c r="G49" s="72"/>
      <c r="H49" s="72"/>
      <c r="I49" s="72"/>
      <c r="J49" s="72"/>
      <c r="K49" s="73"/>
      <c r="L49" s="44"/>
      <c r="M49" s="44"/>
      <c r="N49" s="44"/>
      <c r="O49" s="44"/>
      <c r="P49" s="74"/>
    </row>
    <row r="50" spans="2:19" s="77" customFormat="1" ht="15.95" customHeight="1">
      <c r="B50" s="129" t="s">
        <v>40</v>
      </c>
      <c r="C50" s="75"/>
      <c r="D50" s="75"/>
      <c r="E50" s="75"/>
      <c r="F50" s="75"/>
      <c r="G50" s="75"/>
      <c r="H50" s="127" t="s">
        <v>48</v>
      </c>
      <c r="I50" s="127"/>
      <c r="J50" s="127"/>
      <c r="K50" s="127"/>
      <c r="L50" s="127"/>
      <c r="M50" s="127"/>
      <c r="N50" s="127"/>
      <c r="O50" s="128"/>
      <c r="P50" s="76">
        <f>P47+P48</f>
        <v>0</v>
      </c>
      <c r="S50" s="77" t="str">
        <f>IF(COUNTIF(A1:C1,"dog")&gt;0,"Yes","No")</f>
        <v>No</v>
      </c>
    </row>
    <row r="51" spans="2:19" ht="3.95" customHeight="1">
      <c r="B51" s="129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</row>
    <row r="52" spans="2:19">
      <c r="B52" s="114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6"/>
    </row>
    <row r="53" spans="2:19">
      <c r="B53" s="117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9"/>
    </row>
    <row r="54" spans="2:19">
      <c r="B54" s="120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2"/>
    </row>
    <row r="55" spans="2:19" ht="5.25" customHeight="1"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</row>
    <row r="56" spans="2:19">
      <c r="B56" s="99" t="s">
        <v>101</v>
      </c>
      <c r="C56" s="100"/>
      <c r="D56" s="100"/>
      <c r="E56" s="100"/>
      <c r="F56" s="100"/>
      <c r="G56" s="100"/>
      <c r="H56" s="101"/>
      <c r="I56" s="102" t="s">
        <v>102</v>
      </c>
      <c r="J56" s="103"/>
      <c r="K56" s="103"/>
      <c r="L56" s="103"/>
      <c r="M56" s="103"/>
      <c r="N56" s="103"/>
      <c r="O56" s="103"/>
      <c r="P56" s="104"/>
    </row>
    <row r="57" spans="2:19">
      <c r="B57" s="111" t="s">
        <v>55</v>
      </c>
      <c r="C57" s="112"/>
      <c r="D57" s="112"/>
      <c r="E57" s="112"/>
      <c r="F57" s="112"/>
      <c r="G57" s="112"/>
      <c r="H57" s="113"/>
      <c r="I57" s="53" t="s">
        <v>68</v>
      </c>
      <c r="J57" s="54"/>
      <c r="K57" s="54"/>
      <c r="L57" s="54" t="s">
        <v>65</v>
      </c>
      <c r="M57" s="54"/>
      <c r="N57" s="54"/>
      <c r="O57" s="54"/>
      <c r="P57" s="55"/>
    </row>
    <row r="58" spans="2:19">
      <c r="B58" s="47" t="s">
        <v>56</v>
      </c>
      <c r="C58" s="46"/>
      <c r="D58" s="46"/>
      <c r="E58" s="46"/>
      <c r="F58" s="46"/>
      <c r="G58" s="46"/>
      <c r="H58" s="48"/>
      <c r="I58" s="49" t="s">
        <v>66</v>
      </c>
      <c r="J58" s="45"/>
      <c r="K58" s="45"/>
      <c r="L58" s="45"/>
      <c r="M58" s="45"/>
      <c r="N58" s="45"/>
      <c r="O58" s="45"/>
      <c r="P58" s="50"/>
    </row>
    <row r="59" spans="2:19">
      <c r="B59" s="47" t="s">
        <v>58</v>
      </c>
      <c r="C59" s="46"/>
      <c r="D59" s="46"/>
      <c r="E59" s="46"/>
      <c r="F59" s="46"/>
      <c r="G59" s="46"/>
      <c r="H59" s="48"/>
      <c r="I59" s="49" t="s">
        <v>69</v>
      </c>
      <c r="J59" s="45"/>
      <c r="K59" s="45"/>
      <c r="L59" s="45"/>
      <c r="M59" s="45" t="s">
        <v>67</v>
      </c>
      <c r="N59" s="45"/>
      <c r="O59" s="45"/>
      <c r="P59" s="50"/>
    </row>
    <row r="60" spans="2:19">
      <c r="B60" s="47" t="s">
        <v>57</v>
      </c>
      <c r="C60" s="46"/>
      <c r="D60" s="46"/>
      <c r="E60" s="46"/>
      <c r="F60" s="46"/>
      <c r="G60" s="46"/>
      <c r="H60" s="48"/>
      <c r="I60" s="56" t="s">
        <v>104</v>
      </c>
      <c r="J60" s="54"/>
      <c r="K60" s="54"/>
      <c r="L60" s="54"/>
      <c r="M60" s="54"/>
      <c r="N60" s="54"/>
      <c r="O60" s="54"/>
      <c r="P60" s="55"/>
    </row>
    <row r="61" spans="2:19">
      <c r="B61" s="49" t="s">
        <v>59</v>
      </c>
      <c r="C61" s="45"/>
      <c r="D61" s="45"/>
      <c r="E61" s="45"/>
      <c r="F61" s="45"/>
      <c r="G61" s="45"/>
      <c r="H61" s="50"/>
      <c r="I61" s="57" t="s">
        <v>103</v>
      </c>
      <c r="J61" s="45"/>
      <c r="K61" s="45"/>
      <c r="L61" s="45"/>
      <c r="M61" s="45"/>
      <c r="N61" s="45"/>
      <c r="O61" s="45"/>
      <c r="P61" s="50"/>
    </row>
    <row r="62" spans="2:19">
      <c r="B62" s="96" t="s">
        <v>111</v>
      </c>
      <c r="C62" s="97"/>
      <c r="D62" s="97"/>
      <c r="E62" s="97"/>
      <c r="F62" s="97"/>
      <c r="G62" s="97"/>
      <c r="H62" s="98"/>
      <c r="I62" s="105" t="s">
        <v>60</v>
      </c>
      <c r="J62" s="106"/>
      <c r="K62" s="106"/>
      <c r="L62" s="106"/>
      <c r="M62" s="106"/>
      <c r="N62" s="106"/>
      <c r="O62" s="106"/>
      <c r="P62" s="107"/>
    </row>
    <row r="63" spans="2:19">
      <c r="B63" s="96"/>
      <c r="C63" s="97"/>
      <c r="D63" s="97"/>
      <c r="E63" s="97"/>
      <c r="F63" s="97"/>
      <c r="G63" s="97"/>
      <c r="H63" s="98"/>
      <c r="I63" s="105"/>
      <c r="J63" s="106"/>
      <c r="K63" s="106"/>
      <c r="L63" s="106"/>
      <c r="M63" s="106"/>
      <c r="N63" s="106"/>
      <c r="O63" s="106"/>
      <c r="P63" s="107"/>
    </row>
    <row r="64" spans="2:19">
      <c r="B64" s="58" t="s">
        <v>61</v>
      </c>
      <c r="C64" s="51"/>
      <c r="D64" s="51"/>
      <c r="E64" s="51"/>
      <c r="F64" s="51"/>
      <c r="G64" s="51"/>
      <c r="H64" s="52"/>
      <c r="I64" s="108"/>
      <c r="J64" s="109"/>
      <c r="K64" s="109"/>
      <c r="L64" s="109"/>
      <c r="M64" s="109"/>
      <c r="N64" s="109"/>
      <c r="O64" s="109"/>
      <c r="P64" s="110"/>
    </row>
    <row r="65" spans="2:15"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</row>
    <row r="66" spans="2:15" hidden="1"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</row>
    <row r="67" spans="2:15" hidden="1">
      <c r="C67" s="1" t="s">
        <v>9</v>
      </c>
      <c r="E67" s="1" t="s">
        <v>4</v>
      </c>
    </row>
    <row r="68" spans="2:15" hidden="1">
      <c r="C68" s="1" t="s">
        <v>8</v>
      </c>
      <c r="E68" s="1" t="s">
        <v>1</v>
      </c>
    </row>
    <row r="69" spans="2:15" hidden="1">
      <c r="C69" s="1" t="s">
        <v>10</v>
      </c>
      <c r="D69" s="1" t="s">
        <v>46</v>
      </c>
      <c r="E69" s="1" t="s">
        <v>38</v>
      </c>
    </row>
    <row r="70" spans="2:15" hidden="1">
      <c r="C70" s="1" t="s">
        <v>43</v>
      </c>
      <c r="D70" s="1" t="s">
        <v>47</v>
      </c>
    </row>
    <row r="71" spans="2:15" hidden="1">
      <c r="C71" s="1" t="s">
        <v>11</v>
      </c>
    </row>
    <row r="72" spans="2:15" hidden="1">
      <c r="C72" s="1" t="s">
        <v>106</v>
      </c>
    </row>
    <row r="73" spans="2:15" hidden="1">
      <c r="C73" s="1" t="s">
        <v>110</v>
      </c>
    </row>
  </sheetData>
  <sheetProtection sheet="1" objects="1" scenarios="1" insertRows="0" deleteRows="0"/>
  <mergeCells count="79">
    <mergeCell ref="G27:I27"/>
    <mergeCell ref="G28:I28"/>
    <mergeCell ref="G29:I29"/>
    <mergeCell ref="G40:I40"/>
    <mergeCell ref="G41:I41"/>
    <mergeCell ref="M10:P18"/>
    <mergeCell ref="B2:P2"/>
    <mergeCell ref="B8:P8"/>
    <mergeCell ref="D27:E27"/>
    <mergeCell ref="D28:E28"/>
    <mergeCell ref="E6:G6"/>
    <mergeCell ref="I6:K6"/>
    <mergeCell ref="G20:I20"/>
    <mergeCell ref="C16:F16"/>
    <mergeCell ref="C17:F17"/>
    <mergeCell ref="C18:F18"/>
    <mergeCell ref="I12:K17"/>
    <mergeCell ref="I11:K11"/>
    <mergeCell ref="C11:F11"/>
    <mergeCell ref="C12:F12"/>
    <mergeCell ref="C13:F13"/>
    <mergeCell ref="C14:F14"/>
    <mergeCell ref="D22:E22"/>
    <mergeCell ref="D21:E21"/>
    <mergeCell ref="D20:E20"/>
    <mergeCell ref="G47:I47"/>
    <mergeCell ref="D44:E44"/>
    <mergeCell ref="D45:E45"/>
    <mergeCell ref="D26:E26"/>
    <mergeCell ref="D25:E25"/>
    <mergeCell ref="D39:E39"/>
    <mergeCell ref="D42:E42"/>
    <mergeCell ref="G37:I37"/>
    <mergeCell ref="G38:I38"/>
    <mergeCell ref="G39:I39"/>
    <mergeCell ref="G42:I42"/>
    <mergeCell ref="G43:I43"/>
    <mergeCell ref="B50:B51"/>
    <mergeCell ref="B48:M48"/>
    <mergeCell ref="N48:O48"/>
    <mergeCell ref="G21:I21"/>
    <mergeCell ref="G22:I22"/>
    <mergeCell ref="G23:I23"/>
    <mergeCell ref="G24:I24"/>
    <mergeCell ref="G25:I25"/>
    <mergeCell ref="G26:I26"/>
    <mergeCell ref="G30:I30"/>
    <mergeCell ref="G31:I31"/>
    <mergeCell ref="D24:E24"/>
    <mergeCell ref="D23:E23"/>
    <mergeCell ref="D29:E29"/>
    <mergeCell ref="D30:E30"/>
    <mergeCell ref="D31:E31"/>
    <mergeCell ref="D34:E34"/>
    <mergeCell ref="D35:E35"/>
    <mergeCell ref="G36:I36"/>
    <mergeCell ref="H50:O50"/>
    <mergeCell ref="D41:E41"/>
    <mergeCell ref="D40:E40"/>
    <mergeCell ref="G44:I44"/>
    <mergeCell ref="G45:I45"/>
    <mergeCell ref="D43:E43"/>
    <mergeCell ref="G35:I35"/>
    <mergeCell ref="I4:L4"/>
    <mergeCell ref="G4:H4"/>
    <mergeCell ref="B62:H63"/>
    <mergeCell ref="B56:H56"/>
    <mergeCell ref="I56:P56"/>
    <mergeCell ref="I62:P64"/>
    <mergeCell ref="B57:H57"/>
    <mergeCell ref="B52:P54"/>
    <mergeCell ref="G32:I32"/>
    <mergeCell ref="G33:I33"/>
    <mergeCell ref="G34:I34"/>
    <mergeCell ref="D36:E36"/>
    <mergeCell ref="D37:E37"/>
    <mergeCell ref="D32:E32"/>
    <mergeCell ref="D33:E33"/>
    <mergeCell ref="D38:E38"/>
  </mergeCells>
  <conditionalFormatting sqref="C21:C45">
    <cfRule type="expression" dxfId="3" priority="12">
      <formula>$C$4&lt;&gt;"Baldwin"</formula>
    </cfRule>
  </conditionalFormatting>
  <conditionalFormatting sqref="N21:N45 C21:G45 J21:L45 H21:I26 H30:I39 H42:I45">
    <cfRule type="containsBlanks" dxfId="2" priority="10">
      <formula>LEN(TRIM(C21))=0</formula>
    </cfRule>
  </conditionalFormatting>
  <conditionalFormatting sqref="B48:M48">
    <cfRule type="containsText" dxfId="1" priority="8" operator="containsText" text="PCR">
      <formula>NOT(ISERROR(SEARCH("PCR",B48)))</formula>
    </cfRule>
  </conditionalFormatting>
  <conditionalFormatting sqref="G4:H4">
    <cfRule type="expression" dxfId="0" priority="7">
      <formula>$F$4="DIF PCR#"</formula>
    </cfRule>
  </conditionalFormatting>
  <dataValidations count="6">
    <dataValidation type="list" allowBlank="1" showInputMessage="1" showErrorMessage="1" sqref="C49:E49">
      <formula1>INDIRECT(D37)</formula1>
    </dataValidation>
    <dataValidation type="list" allowBlank="1" showInputMessage="1" showErrorMessage="1" sqref="C46:D46">
      <formula1>INDIRECT(D37)</formula1>
    </dataValidation>
    <dataValidation type="list" allowBlank="1" showInputMessage="1" showErrorMessage="1" sqref="C21:C45">
      <formula1>$D$69:$D$70</formula1>
    </dataValidation>
    <dataValidation type="list" allowBlank="1" showInputMessage="1" showErrorMessage="1" sqref="D21:E45">
      <formula1>INDIRECT($C$4)</formula1>
    </dataValidation>
    <dataValidation type="list" allowBlank="1" showInputMessage="1" showErrorMessage="1" sqref="C4">
      <formula1>Brand</formula1>
    </dataValidation>
    <dataValidation type="list" allowBlank="1" showInputMessage="1" showErrorMessage="1" sqref="E4">
      <formula1>$E$67:$E$69</formula1>
    </dataValidation>
  </dataValidations>
  <printOptions horizontalCentered="1"/>
  <pageMargins left="0.45" right="0.45" top="0.39" bottom="0.5" header="0.3" footer="0.3"/>
  <pageSetup scale="71" orientation="landscape" horizontalDpi="4294967293" verticalDpi="0" r:id="rId1"/>
  <headerFooter>
    <oddFooter>&amp;C&amp;D&amp;T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D25" sqref="D25"/>
    </sheetView>
  </sheetViews>
  <sheetFormatPr defaultRowHeight="12.75"/>
  <cols>
    <col min="1" max="1" width="33.85546875" style="6" bestFit="1" customWidth="1"/>
    <col min="2" max="2" width="27.140625" style="6" customWidth="1"/>
    <col min="3" max="3" width="22.140625" style="6" bestFit="1" customWidth="1"/>
    <col min="4" max="5" width="26.85546875" style="6" bestFit="1" customWidth="1"/>
    <col min="6" max="6" width="13.5703125" style="6" bestFit="1" customWidth="1"/>
    <col min="7" max="7" width="12.28515625" style="6" bestFit="1" customWidth="1"/>
    <col min="8" max="8" width="22" style="6" bestFit="1" customWidth="1"/>
    <col min="9" max="9" width="18.28515625" style="6" bestFit="1" customWidth="1"/>
    <col min="10" max="16384" width="9.140625" style="6"/>
  </cols>
  <sheetData>
    <row r="1" spans="1:9">
      <c r="A1" s="6" t="s">
        <v>8</v>
      </c>
      <c r="B1" s="6" t="s">
        <v>10</v>
      </c>
      <c r="C1" s="6" t="s">
        <v>42</v>
      </c>
      <c r="D1" s="6" t="s">
        <v>11</v>
      </c>
      <c r="E1" s="6" t="s">
        <v>110</v>
      </c>
      <c r="F1" s="6" t="s">
        <v>52</v>
      </c>
      <c r="G1" s="6" t="s">
        <v>53</v>
      </c>
      <c r="H1" s="6" t="s">
        <v>54</v>
      </c>
      <c r="I1" s="6" t="s">
        <v>108</v>
      </c>
    </row>
    <row r="2" spans="1:9">
      <c r="A2" s="6" t="s">
        <v>12</v>
      </c>
      <c r="B2" s="6" t="s">
        <v>74</v>
      </c>
      <c r="C2" s="6" t="s">
        <v>83</v>
      </c>
      <c r="D2" s="6" t="s">
        <v>84</v>
      </c>
      <c r="E2" s="6" t="s">
        <v>84</v>
      </c>
      <c r="F2" s="6" t="s">
        <v>4</v>
      </c>
      <c r="G2" s="6" t="s">
        <v>4</v>
      </c>
      <c r="H2" s="6" t="s">
        <v>4</v>
      </c>
      <c r="I2" s="6" t="s">
        <v>4</v>
      </c>
    </row>
    <row r="3" spans="1:9">
      <c r="A3" s="6" t="s">
        <v>13</v>
      </c>
      <c r="B3" s="6" t="s">
        <v>75</v>
      </c>
      <c r="C3" s="6" t="s">
        <v>85</v>
      </c>
      <c r="D3" s="6" t="s">
        <v>86</v>
      </c>
      <c r="E3" s="6" t="s">
        <v>86</v>
      </c>
      <c r="F3" s="6" t="s">
        <v>1</v>
      </c>
      <c r="G3" s="6" t="s">
        <v>1</v>
      </c>
      <c r="H3" s="6" t="s">
        <v>1</v>
      </c>
      <c r="I3" s="6" t="s">
        <v>38</v>
      </c>
    </row>
    <row r="4" spans="1:9">
      <c r="A4" s="6" t="s">
        <v>14</v>
      </c>
      <c r="B4" s="6" t="s">
        <v>76</v>
      </c>
      <c r="C4" s="6" t="s">
        <v>87</v>
      </c>
      <c r="D4" s="6" t="s">
        <v>88</v>
      </c>
      <c r="E4" s="6" t="s">
        <v>88</v>
      </c>
      <c r="F4" s="6" t="s">
        <v>38</v>
      </c>
      <c r="G4" s="6" t="s">
        <v>38</v>
      </c>
      <c r="H4" s="6" t="s">
        <v>38</v>
      </c>
    </row>
    <row r="5" spans="1:9">
      <c r="A5" s="6" t="s">
        <v>15</v>
      </c>
      <c r="B5" s="6" t="s">
        <v>77</v>
      </c>
      <c r="C5" s="6" t="s">
        <v>89</v>
      </c>
      <c r="D5" s="6" t="s">
        <v>90</v>
      </c>
      <c r="E5" s="6" t="s">
        <v>90</v>
      </c>
    </row>
    <row r="6" spans="1:9">
      <c r="A6" s="6" t="s">
        <v>16</v>
      </c>
      <c r="B6" s="6" t="s">
        <v>78</v>
      </c>
      <c r="C6" s="6" t="s">
        <v>91</v>
      </c>
      <c r="D6" s="6" t="s">
        <v>92</v>
      </c>
      <c r="E6" s="6" t="s">
        <v>92</v>
      </c>
    </row>
    <row r="7" spans="1:9">
      <c r="A7" s="6" t="s">
        <v>17</v>
      </c>
      <c r="B7" s="6" t="s">
        <v>79</v>
      </c>
      <c r="C7" s="6" t="s">
        <v>93</v>
      </c>
      <c r="D7" s="6" t="s">
        <v>94</v>
      </c>
      <c r="E7" s="6" t="s">
        <v>94</v>
      </c>
    </row>
    <row r="8" spans="1:9">
      <c r="A8" s="6" t="s">
        <v>18</v>
      </c>
      <c r="B8" s="6" t="s">
        <v>80</v>
      </c>
      <c r="C8" s="6" t="s">
        <v>95</v>
      </c>
      <c r="D8" s="6" t="s">
        <v>96</v>
      </c>
      <c r="E8" s="6" t="s">
        <v>96</v>
      </c>
    </row>
    <row r="9" spans="1:9">
      <c r="A9" s="6" t="s">
        <v>19</v>
      </c>
      <c r="B9" s="6" t="s">
        <v>81</v>
      </c>
      <c r="C9" s="6" t="s">
        <v>97</v>
      </c>
      <c r="D9" s="6" t="s">
        <v>98</v>
      </c>
      <c r="E9" s="6" t="s">
        <v>98</v>
      </c>
    </row>
    <row r="10" spans="1:9">
      <c r="A10" s="6" t="s">
        <v>20</v>
      </c>
      <c r="B10" s="6" t="s">
        <v>82</v>
      </c>
      <c r="C10" s="6" t="s">
        <v>99</v>
      </c>
      <c r="D10" s="6" t="s">
        <v>100</v>
      </c>
      <c r="E10" s="6" t="s">
        <v>100</v>
      </c>
    </row>
    <row r="11" spans="1:9">
      <c r="A11" s="6" t="s">
        <v>21</v>
      </c>
    </row>
    <row r="12" spans="1:9">
      <c r="A12" s="6" t="s">
        <v>62</v>
      </c>
    </row>
    <row r="13" spans="1:9">
      <c r="A13" s="6" t="s">
        <v>22</v>
      </c>
    </row>
    <row r="14" spans="1:9">
      <c r="A14" s="6" t="s">
        <v>23</v>
      </c>
    </row>
    <row r="15" spans="1:9">
      <c r="A15" s="6" t="s">
        <v>24</v>
      </c>
    </row>
    <row r="16" spans="1:9">
      <c r="A16" s="6" t="s">
        <v>25</v>
      </c>
    </row>
    <row r="17" spans="1:1">
      <c r="A17" s="6" t="s">
        <v>26</v>
      </c>
    </row>
    <row r="18" spans="1:1">
      <c r="A18" s="6" t="s">
        <v>27</v>
      </c>
    </row>
    <row r="19" spans="1:1">
      <c r="A19" s="6" t="s">
        <v>63</v>
      </c>
    </row>
    <row r="20" spans="1:1">
      <c r="A20" s="6" t="s">
        <v>64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2:D7"/>
  <sheetViews>
    <sheetView workbookViewId="0">
      <selection activeCell="C6" sqref="C6"/>
    </sheetView>
  </sheetViews>
  <sheetFormatPr defaultRowHeight="12.75"/>
  <cols>
    <col min="2" max="2" width="26.5703125" customWidth="1"/>
  </cols>
  <sheetData>
    <row r="2" spans="1:4" ht="69.75" customHeight="1">
      <c r="A2" s="12" t="s">
        <v>8</v>
      </c>
      <c r="B2" s="16" t="s">
        <v>5</v>
      </c>
      <c r="C2" s="15"/>
      <c r="D2" s="15"/>
    </row>
    <row r="3" spans="1:4" ht="63.75">
      <c r="A3" s="12" t="s">
        <v>10</v>
      </c>
      <c r="B3" s="16" t="s">
        <v>139</v>
      </c>
      <c r="C3" s="15"/>
      <c r="D3" s="15"/>
    </row>
    <row r="4" spans="1:4" ht="63.75">
      <c r="A4" s="12" t="s">
        <v>43</v>
      </c>
      <c r="B4" s="17" t="s">
        <v>105</v>
      </c>
    </row>
    <row r="5" spans="1:4" ht="63.75">
      <c r="A5" s="12" t="s">
        <v>11</v>
      </c>
      <c r="B5" s="16" t="s">
        <v>140</v>
      </c>
    </row>
    <row r="6" spans="1:4" ht="63.75">
      <c r="A6" s="12" t="s">
        <v>106</v>
      </c>
      <c r="B6" s="16" t="s">
        <v>141</v>
      </c>
    </row>
    <row r="7" spans="1:4" ht="63.75">
      <c r="A7" s="12" t="s">
        <v>110</v>
      </c>
      <c r="B7" s="16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8"/>
  <sheetViews>
    <sheetView showGridLines="0" workbookViewId="0">
      <selection activeCell="K25" sqref="K25"/>
    </sheetView>
  </sheetViews>
  <sheetFormatPr defaultRowHeight="12.75"/>
  <sheetData>
    <row r="1" spans="1:4">
      <c r="A1" s="159"/>
      <c r="B1" s="159"/>
      <c r="C1" s="159"/>
      <c r="D1" s="159"/>
    </row>
    <row r="2" spans="1:4">
      <c r="A2" s="159"/>
      <c r="B2" s="159"/>
      <c r="C2" s="159"/>
      <c r="D2" s="159"/>
    </row>
    <row r="3" spans="1:4">
      <c r="A3" s="159"/>
      <c r="B3" s="159"/>
      <c r="C3" s="159"/>
      <c r="D3" s="159"/>
    </row>
    <row r="4" spans="1:4">
      <c r="A4" s="159"/>
      <c r="B4" s="159"/>
      <c r="C4" s="159"/>
      <c r="D4" s="159"/>
    </row>
    <row r="5" spans="1:4">
      <c r="A5" s="159"/>
      <c r="B5" s="159"/>
      <c r="C5" s="159"/>
      <c r="D5" s="159"/>
    </row>
    <row r="6" spans="1:4">
      <c r="A6" s="159"/>
      <c r="B6" s="159"/>
      <c r="C6" s="159"/>
      <c r="D6" s="159"/>
    </row>
    <row r="7" spans="1:4">
      <c r="A7" s="159"/>
      <c r="B7" s="159"/>
      <c r="C7" s="159"/>
      <c r="D7" s="159"/>
    </row>
    <row r="8" spans="1:4">
      <c r="A8" s="159"/>
      <c r="B8" s="159"/>
      <c r="C8" s="159"/>
      <c r="D8" s="159"/>
    </row>
    <row r="9" spans="1:4">
      <c r="A9" s="159"/>
      <c r="B9" s="159"/>
      <c r="C9" s="159"/>
      <c r="D9" s="159"/>
    </row>
    <row r="10" spans="1:4">
      <c r="A10" s="159"/>
      <c r="B10" s="159"/>
      <c r="C10" s="159"/>
      <c r="D10" s="159"/>
    </row>
    <row r="11" spans="1:4">
      <c r="A11" s="159"/>
      <c r="B11" s="159"/>
      <c r="C11" s="159"/>
      <c r="D11" s="159"/>
    </row>
    <row r="12" spans="1:4">
      <c r="A12" s="159"/>
      <c r="B12" s="159"/>
      <c r="C12" s="159"/>
      <c r="D12" s="159"/>
    </row>
    <row r="13" spans="1:4">
      <c r="A13" s="159"/>
      <c r="B13" s="159"/>
      <c r="C13" s="159"/>
      <c r="D13" s="159"/>
    </row>
    <row r="14" spans="1:4">
      <c r="A14" s="159"/>
      <c r="B14" s="159"/>
      <c r="C14" s="159"/>
      <c r="D14" s="159"/>
    </row>
    <row r="15" spans="1:4">
      <c r="A15" s="159"/>
      <c r="B15" s="159"/>
      <c r="C15" s="159"/>
      <c r="D15" s="159"/>
    </row>
    <row r="16" spans="1:4">
      <c r="A16" s="159"/>
      <c r="B16" s="159"/>
      <c r="C16" s="159"/>
      <c r="D16" s="159"/>
    </row>
    <row r="17" spans="1:4">
      <c r="A17" s="159"/>
      <c r="B17" s="159"/>
      <c r="C17" s="159"/>
      <c r="D17" s="159"/>
    </row>
    <row r="18" spans="1:4">
      <c r="A18" s="159"/>
      <c r="B18" s="159"/>
      <c r="C18" s="159"/>
      <c r="D18" s="159"/>
    </row>
  </sheetData>
  <mergeCells count="6">
    <mergeCell ref="A16:D18"/>
    <mergeCell ref="A1:D3"/>
    <mergeCell ref="A4:D6"/>
    <mergeCell ref="A7:D9"/>
    <mergeCell ref="A10:D12"/>
    <mergeCell ref="A13:D1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G36"/>
  <sheetViews>
    <sheetView showGridLines="0" zoomScale="90" zoomScaleNormal="90" workbookViewId="0">
      <selection activeCell="T6" sqref="T6"/>
    </sheetView>
  </sheetViews>
  <sheetFormatPr defaultRowHeight="12.75"/>
  <sheetData>
    <row r="36" spans="7:7">
      <c r="G36" s="62" t="s">
        <v>73</v>
      </c>
    </row>
  </sheetData>
  <pageMargins left="0.7" right="0.7" top="0.75" bottom="0.75" header="0.3" footer="0.3"/>
  <pageSetup scale="68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4"/>
  <sheetViews>
    <sheetView showGridLines="0" workbookViewId="0">
      <selection activeCell="D14" sqref="D14"/>
    </sheetView>
  </sheetViews>
  <sheetFormatPr defaultRowHeight="15"/>
  <cols>
    <col min="1" max="1" width="42.85546875" style="79" bestFit="1" customWidth="1"/>
    <col min="2" max="2" width="10" style="79" customWidth="1"/>
    <col min="3" max="3" width="21" style="79" bestFit="1" customWidth="1"/>
    <col min="4" max="4" width="62.28515625" style="79" bestFit="1" customWidth="1"/>
    <col min="5" max="16384" width="9.140625" style="79"/>
  </cols>
  <sheetData>
    <row r="1" spans="1:4" ht="15.75" thickBot="1">
      <c r="A1" s="78" t="s">
        <v>112</v>
      </c>
      <c r="B1" s="78" t="s">
        <v>113</v>
      </c>
      <c r="C1" s="80" t="s">
        <v>131</v>
      </c>
      <c r="D1" s="78" t="s">
        <v>114</v>
      </c>
    </row>
    <row r="2" spans="1:4" s="81" customFormat="1" ht="15.75" thickBot="1">
      <c r="A2" s="82" t="s">
        <v>115</v>
      </c>
      <c r="B2" s="83" t="s">
        <v>116</v>
      </c>
      <c r="C2" s="84" t="s">
        <v>1</v>
      </c>
      <c r="D2" s="85" t="s">
        <v>128</v>
      </c>
    </row>
    <row r="3" spans="1:4" s="81" customFormat="1" ht="15.75" thickBot="1">
      <c r="A3" s="82" t="s">
        <v>118</v>
      </c>
      <c r="B3" s="83" t="s">
        <v>116</v>
      </c>
      <c r="C3" s="84" t="s">
        <v>132</v>
      </c>
      <c r="D3" s="85" t="s">
        <v>119</v>
      </c>
    </row>
    <row r="4" spans="1:4" s="81" customFormat="1">
      <c r="A4" s="160" t="s">
        <v>120</v>
      </c>
      <c r="B4" s="86" t="s">
        <v>121</v>
      </c>
      <c r="C4" s="87" t="s">
        <v>133</v>
      </c>
      <c r="D4" s="88" t="s">
        <v>127</v>
      </c>
    </row>
    <row r="5" spans="1:4" s="81" customFormat="1" ht="15.75" thickBot="1">
      <c r="A5" s="161"/>
      <c r="B5" s="89" t="s">
        <v>122</v>
      </c>
      <c r="C5" s="90" t="s">
        <v>1</v>
      </c>
      <c r="D5" s="91" t="s">
        <v>117</v>
      </c>
    </row>
    <row r="6" spans="1:4" s="81" customFormat="1">
      <c r="A6" s="160" t="s">
        <v>123</v>
      </c>
      <c r="B6" s="86" t="s">
        <v>121</v>
      </c>
      <c r="C6" s="87" t="s">
        <v>133</v>
      </c>
      <c r="D6" s="88" t="s">
        <v>129</v>
      </c>
    </row>
    <row r="7" spans="1:4" s="81" customFormat="1" ht="15.75" thickBot="1">
      <c r="A7" s="161"/>
      <c r="B7" s="89" t="s">
        <v>122</v>
      </c>
      <c r="C7" s="90" t="s">
        <v>1</v>
      </c>
      <c r="D7" s="91" t="s">
        <v>117</v>
      </c>
    </row>
    <row r="8" spans="1:4" s="81" customFormat="1" ht="15.75" thickBot="1">
      <c r="A8" s="92" t="s">
        <v>137</v>
      </c>
      <c r="B8" s="84" t="s">
        <v>116</v>
      </c>
      <c r="C8" s="84" t="s">
        <v>133</v>
      </c>
      <c r="D8" s="85" t="s">
        <v>130</v>
      </c>
    </row>
    <row r="9" spans="1:4" s="81" customFormat="1" ht="15.75" thickBot="1">
      <c r="A9" s="92" t="s">
        <v>138</v>
      </c>
      <c r="B9" s="84" t="s">
        <v>116</v>
      </c>
      <c r="C9" s="84" t="s">
        <v>125</v>
      </c>
      <c r="D9" s="85" t="s">
        <v>126</v>
      </c>
    </row>
    <row r="10" spans="1:4" s="81" customFormat="1" ht="15.75" thickBot="1">
      <c r="A10" s="92" t="s">
        <v>124</v>
      </c>
      <c r="B10" s="84" t="s">
        <v>116</v>
      </c>
      <c r="C10" s="84" t="s">
        <v>133</v>
      </c>
      <c r="D10" s="85" t="s">
        <v>130</v>
      </c>
    </row>
    <row r="12" spans="1:4">
      <c r="A12" s="79" t="s">
        <v>134</v>
      </c>
    </row>
    <row r="13" spans="1:4">
      <c r="A13" s="79" t="s">
        <v>135</v>
      </c>
    </row>
    <row r="14" spans="1:4">
      <c r="A14" s="79" t="s">
        <v>136</v>
      </c>
    </row>
  </sheetData>
  <mergeCells count="2">
    <mergeCell ref="A6:A7"/>
    <mergeCell ref="A4:A5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RGA Form</vt:lpstr>
      <vt:lpstr>Reason Codes</vt:lpstr>
      <vt:lpstr>Addresses</vt:lpstr>
      <vt:lpstr>Images</vt:lpstr>
      <vt:lpstr>Special Instructions</vt:lpstr>
      <vt:lpstr>SNH Cheat Sheet</vt:lpstr>
      <vt:lpstr>Baldwin</vt:lpstr>
      <vt:lpstr>Brand</vt:lpstr>
      <vt:lpstr>K2_Comm</vt:lpstr>
      <vt:lpstr>K2_Comm_Type</vt:lpstr>
      <vt:lpstr>Kwikset</vt:lpstr>
      <vt:lpstr>Kwikset_Type</vt:lpstr>
      <vt:lpstr>'RGA Form'!Print_Area</vt:lpstr>
      <vt:lpstr>StanleyNational</vt:lpstr>
      <vt:lpstr>Weiser</vt:lpstr>
      <vt:lpstr>Weiser_Type</vt:lpstr>
    </vt:vector>
  </TitlesOfParts>
  <Company>Black and Decker Co.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SBD Return Goods Authorization Form</dc:title>
  <dc:subject>Kwikset Weiser Baldwin K2 Pfister RGA Form</dc:subject>
  <dc:creator>Scott Johnson</dc:creator>
  <cp:lastModifiedBy>bds0728</cp:lastModifiedBy>
  <cp:lastPrinted>2011-07-20T16:18:18Z</cp:lastPrinted>
  <dcterms:created xsi:type="dcterms:W3CDTF">2002-03-22T16:44:51Z</dcterms:created>
  <dcterms:modified xsi:type="dcterms:W3CDTF">2013-04-23T13:35:28Z</dcterms:modified>
</cp:coreProperties>
</file>